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firstSheet="7" activeTab="13"/>
  </bookViews>
  <sheets>
    <sheet name="青阳" sheetId="1" r:id="rId1"/>
    <sheet name="梅岭" sheetId="2" r:id="rId2"/>
    <sheet name="西园" sheetId="3" r:id="rId3"/>
    <sheet name="罗山" sheetId="4" r:id="rId4"/>
    <sheet name="灵源" sheetId="5" r:id="rId5"/>
    <sheet name="新塘" sheetId="6" r:id="rId6"/>
    <sheet name="陈埭" sheetId="7" r:id="rId7"/>
    <sheet name="池店" sheetId="8" r:id="rId8"/>
    <sheet name="安海" sheetId="9" r:id="rId9"/>
    <sheet name="磁灶" sheetId="10" r:id="rId10"/>
    <sheet name="内坑" sheetId="11" r:id="rId11"/>
    <sheet name="紫帽" sheetId="12" r:id="rId12"/>
    <sheet name="东石" sheetId="13" r:id="rId13"/>
    <sheet name="永和" sheetId="14" r:id="rId14"/>
    <sheet name="英林" sheetId="15" r:id="rId15"/>
    <sheet name="金井" sheetId="16" r:id="rId16"/>
    <sheet name="龙湖" sheetId="17" r:id="rId17"/>
    <sheet name="深沪" sheetId="18" r:id="rId18"/>
    <sheet name="西滨" sheetId="19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<sst xmlns="http://schemas.openxmlformats.org/spreadsheetml/2006/main" count="2020" uniqueCount="862">
  <si>
    <t>晋江市2026年春季幼儿园收费情况公示</t>
  </si>
  <si>
    <t xml:space="preserve">            青阳街道教育中心                                                              咨询举报电话 82682332</t>
  </si>
  <si>
    <t>幼儿园名称</t>
  </si>
  <si>
    <t>单位地址</t>
  </si>
  <si>
    <t>办园  性质</t>
  </si>
  <si>
    <t>幼儿园等级</t>
  </si>
  <si>
    <t>幼儿园实际收费标准（元）</t>
  </si>
  <si>
    <t>缴费银行</t>
  </si>
  <si>
    <t>银行账号</t>
  </si>
  <si>
    <t>大班保教费
实际收费（月）</t>
  </si>
  <si>
    <t>中、小班保教费（月）</t>
  </si>
  <si>
    <t>伙食点心费（月）</t>
  </si>
  <si>
    <t>代办费</t>
  </si>
  <si>
    <t>新生</t>
  </si>
  <si>
    <t>旧生</t>
  </si>
  <si>
    <t>晋江实验幼儿园</t>
  </si>
  <si>
    <t>梅山路2号</t>
  </si>
  <si>
    <t>公办</t>
  </si>
  <si>
    <t>福建省示范园</t>
  </si>
  <si>
    <t>——</t>
  </si>
  <si>
    <t>晋江实幼嘉天下分园</t>
  </si>
  <si>
    <t>池店镇雁塔路33号</t>
  </si>
  <si>
    <t>泉州市示范园</t>
  </si>
  <si>
    <t>晋江实幼嘉天下第二幼儿园</t>
  </si>
  <si>
    <t>嘉天下小区十三期</t>
  </si>
  <si>
    <t>第二实验幼儿园</t>
  </si>
  <si>
    <t>普照社区崇德路15号</t>
  </si>
  <si>
    <t>第二实验幼儿园莲屿园区</t>
  </si>
  <si>
    <t>莲屿社区莲花小区177号</t>
  </si>
  <si>
    <t>青阳街道中心幼儿园</t>
  </si>
  <si>
    <t>阳光社区星光路121号</t>
  </si>
  <si>
    <t>青阳街道中心幼儿园永福里园区</t>
  </si>
  <si>
    <t>永福里社区华光路517号</t>
  </si>
  <si>
    <t>晋江市示范园</t>
  </si>
  <si>
    <t>青阳街道中心幼儿园高霞园区</t>
  </si>
  <si>
    <t>高霞新天地4#楼1#梯</t>
  </si>
  <si>
    <t>艺树实验幼儿园</t>
  </si>
  <si>
    <t>陈村社区长虹路</t>
  </si>
  <si>
    <t>艺树实验幼儿园力高园区</t>
  </si>
  <si>
    <t>晋江市青阳洪山路</t>
  </si>
  <si>
    <t>艺树实验幼儿园艺璟园区</t>
  </si>
  <si>
    <t>晓升社区长兴路</t>
  </si>
  <si>
    <t>普通园</t>
  </si>
  <si>
    <t>青阳街道锦青幼儿园</t>
  </si>
  <si>
    <t>锦青社区锦绣街</t>
  </si>
  <si>
    <t>青阳街道青华幼儿园</t>
  </si>
  <si>
    <t>青华社区湖山苑3栋</t>
  </si>
  <si>
    <t>青阳街道象山幼儿园</t>
  </si>
  <si>
    <t>青阳街道象山路6号</t>
  </si>
  <si>
    <t>★霞行幼儿园</t>
  </si>
  <si>
    <t>霞行社区相府路</t>
  </si>
  <si>
    <t>集体办</t>
  </si>
  <si>
    <t>中国银行股份有限公司晋江分行</t>
  </si>
  <si>
    <t>426078925870</t>
  </si>
  <si>
    <t>★曾井幼儿园</t>
  </si>
  <si>
    <t>曾井社区永德路</t>
  </si>
  <si>
    <t>合格</t>
  </si>
  <si>
    <t>中国银行股份有限公司晋江支行</t>
  </si>
  <si>
    <t>418279144628</t>
  </si>
  <si>
    <t>★普贤幼儿园</t>
  </si>
  <si>
    <t>普照社区普德路</t>
  </si>
  <si>
    <t>中国银行</t>
  </si>
  <si>
    <t>411778910949</t>
  </si>
  <si>
    <t>★凤安幼儿园</t>
  </si>
  <si>
    <t>洪宅垵社区</t>
  </si>
  <si>
    <t>中国银行晋江支行</t>
  </si>
  <si>
    <t>411778920572</t>
  </si>
  <si>
    <t>★育苗幼儿园</t>
  </si>
  <si>
    <t>霞行社区兴隆路</t>
  </si>
  <si>
    <t>民办</t>
  </si>
  <si>
    <t xml:space="preserve">泉州农村商业银行股份有限公司晋江市支行 </t>
  </si>
  <si>
    <t>9070229010010000060704</t>
  </si>
  <si>
    <t>★红缨幼儿园</t>
  </si>
  <si>
    <t>青阳街道东华街7号</t>
  </si>
  <si>
    <t>兴业银行股份有限公司晋江支行</t>
  </si>
  <si>
    <t>155500100100235272</t>
  </si>
  <si>
    <t>备注：带“★“为普惠性集体办幼儿园或普惠性民办幼儿园。</t>
  </si>
  <si>
    <t xml:space="preserve"> 梅岭街道教育中心                                                                咨询举报电话85653971　　</t>
  </si>
  <si>
    <t>晋江市第三实验幼儿园</t>
  </si>
  <si>
    <t>竹园小区、竹晖路450号桂山社区、中奥小区</t>
  </si>
  <si>
    <t>晋江市第三实验幼儿园中南园区</t>
  </si>
  <si>
    <t>中南美的和樾小区</t>
  </si>
  <si>
    <t>星星实验幼儿园</t>
  </si>
  <si>
    <t>中航城天骏小区</t>
  </si>
  <si>
    <t>桂华中心幼儿园</t>
  </si>
  <si>
    <t>桂山社区</t>
  </si>
  <si>
    <t>平山中心幼儿园</t>
  </si>
  <si>
    <t>保利上城小区</t>
  </si>
  <si>
    <t>梅岭中心幼儿园</t>
  </si>
  <si>
    <t>竹树下社区</t>
  </si>
  <si>
    <t>天玺中心幼儿园</t>
  </si>
  <si>
    <t>★双沟幼儿园</t>
  </si>
  <si>
    <t>双沟社区学校路</t>
  </si>
  <si>
    <t>福建晋江农村商业银行股份有限公司双沟分理处</t>
  </si>
  <si>
    <t>9070414060010000011477</t>
  </si>
  <si>
    <t>心怡幼儿园</t>
  </si>
  <si>
    <t>梅岭路</t>
  </si>
  <si>
    <t>招商银行泉州晋江支行</t>
  </si>
  <si>
    <t>595904425110008</t>
  </si>
  <si>
    <t>★智童幼儿园</t>
  </si>
  <si>
    <t>梅山社区</t>
  </si>
  <si>
    <t>兴业银行股份有限公司
晋江陈埭支行</t>
  </si>
  <si>
    <t>155570100100373400</t>
  </si>
  <si>
    <t>★唐人幼儿园</t>
  </si>
  <si>
    <t>竹树下工业区</t>
  </si>
  <si>
    <t>中国工商银行股份有限
公司晋江泉安路支行</t>
  </si>
  <si>
    <t>1408823409022000297</t>
  </si>
  <si>
    <t>汇景城幼儿园</t>
  </si>
  <si>
    <t>汇景城小区</t>
  </si>
  <si>
    <t>中国民生银行股份有限公司泉州陈埭支行</t>
  </si>
  <si>
    <t>★千贝幼儿园</t>
  </si>
  <si>
    <t>世茂御龙湾K5地块</t>
  </si>
  <si>
    <t>中国建设银行股份有限公司晋江分行</t>
  </si>
  <si>
    <t>35050165620709180929</t>
  </si>
  <si>
    <t>★向上幼儿园</t>
  </si>
  <si>
    <t>岭山社区</t>
  </si>
  <si>
    <t>招商银行股份有限公司泉州晋江支行</t>
  </si>
  <si>
    <t>595904391510008</t>
  </si>
  <si>
    <t>★格林幼儿园</t>
  </si>
  <si>
    <t xml:space="preserve"> 格林春天小区</t>
  </si>
  <si>
    <t>中国民生银行股份有限公司泉州鲤城支行</t>
  </si>
  <si>
    <t>★育英幼儿园</t>
  </si>
  <si>
    <t>双沟社区坂美路37号</t>
  </si>
  <si>
    <t>中国工商银行股份有限公司泉州晋江城关支行</t>
  </si>
  <si>
    <t>1408822509009013836</t>
  </si>
  <si>
    <t>西园街道教育中心                                              咨询举报电话85688851</t>
  </si>
  <si>
    <t>办园性质</t>
  </si>
  <si>
    <t>大班保教费实际收费（月）</t>
  </si>
  <si>
    <t>晋江市第四实验幼儿园</t>
  </si>
  <si>
    <t>王厝社区、西园街道晋宁路1297号</t>
  </si>
  <si>
    <t>版筑中心幼儿园</t>
  </si>
  <si>
    <t>赖厝社区</t>
  </si>
  <si>
    <t>官前幼儿园</t>
  </si>
  <si>
    <t>官前社区</t>
  </si>
  <si>
    <t>晋城学府幼儿园</t>
  </si>
  <si>
    <t>海润棠颂小区</t>
  </si>
  <si>
    <t>霞浯幼儿园</t>
  </si>
  <si>
    <t>霞浯社区</t>
  </si>
  <si>
    <t>不合格</t>
  </si>
  <si>
    <t>中国银行股份有限公司  晋江五店市支行</t>
  </si>
  <si>
    <t>431278895022</t>
  </si>
  <si>
    <t>★红太阳幼儿园</t>
  </si>
  <si>
    <t>中国农业银行股份有限公司晋江陈埭支行</t>
  </si>
  <si>
    <t>13530501040010999</t>
  </si>
  <si>
    <t>拔萃幼儿园</t>
  </si>
  <si>
    <t>烧厝社区</t>
  </si>
  <si>
    <t>中国民生银行股份有限公司晋江支行</t>
  </si>
  <si>
    <t>★仕头幼儿园</t>
  </si>
  <si>
    <t>仕头社区</t>
  </si>
  <si>
    <t>中国银行股份有限公司晋江五店市支行</t>
  </si>
  <si>
    <t>416978920502</t>
  </si>
  <si>
    <t xml:space="preserve"> 罗山街道教育中心                                                                            咨询举报电话88182847</t>
  </si>
  <si>
    <t>第六实验幼儿园
山仔园区</t>
  </si>
  <si>
    <t>罗山街道书香名邸小区</t>
  </si>
  <si>
    <t>荣宗中心幼儿园</t>
  </si>
  <si>
    <t>社店社区</t>
  </si>
  <si>
    <t>苏前幼儿园</t>
  </si>
  <si>
    <t>苏前社区</t>
  </si>
  <si>
    <t>罗裳幼儿园</t>
  </si>
  <si>
    <t>罗裳社区</t>
  </si>
  <si>
    <t>梧桐幼儿园</t>
  </si>
  <si>
    <t>梧桐社区</t>
  </si>
  <si>
    <t>欣欣中心幼儿园</t>
  </si>
  <si>
    <t>福埔社区福达路</t>
  </si>
  <si>
    <t>中国工商银行股份有限公司福埔支行</t>
  </si>
  <si>
    <t>1408822909022000240</t>
  </si>
  <si>
    <t>兰峰小金星幼儿园</t>
  </si>
  <si>
    <t>兰峰城市花园小区内</t>
  </si>
  <si>
    <t>中国建设银行股份有限公司
晋江福埔支行</t>
  </si>
  <si>
    <t>35001656238052501733</t>
  </si>
  <si>
    <t>★小童星幼儿园</t>
  </si>
  <si>
    <t>山仔社区北城路</t>
  </si>
  <si>
    <t>中国工商银行股份有限公司
晋江福埔支行</t>
  </si>
  <si>
    <t>1408822909022000488</t>
  </si>
  <si>
    <t>华泰汉唐幼儿园</t>
  </si>
  <si>
    <t>华泰国际新城小区内</t>
  </si>
  <si>
    <t>中国建设银行股份有限公司
泉州分行</t>
  </si>
  <si>
    <t>35001652490052504178</t>
  </si>
  <si>
    <t>★乐贝尔幼儿园</t>
  </si>
  <si>
    <t>中国建设银行股份有限公司晋江福埔支行</t>
  </si>
  <si>
    <t>35001656238052508248</t>
  </si>
  <si>
    <t>红黄蓝幼儿园</t>
  </si>
  <si>
    <t>安泰世界城小区内</t>
  </si>
  <si>
    <t>中国工商银行晋江罗山支行</t>
  </si>
  <si>
    <t>1408043409100001912</t>
  </si>
  <si>
    <t>★融泰幼儿园</t>
  </si>
  <si>
    <t>华泰国际新城</t>
  </si>
  <si>
    <t>兴业银行股份有限公司    晋江福埔支行</t>
  </si>
  <si>
    <t>155660100100288810</t>
  </si>
  <si>
    <t xml:space="preserve"> 灵源街道教育中心                                                                        咨询举报电话85730885</t>
  </si>
  <si>
    <t>晋江市第八实验幼儿园</t>
  </si>
  <si>
    <t>经济开发区五里园</t>
  </si>
  <si>
    <t>晋江市第八实验幼儿园五里园园区（含阳光城）</t>
  </si>
  <si>
    <t>灵源街道林格社区</t>
  </si>
  <si>
    <t>灵水中心幼儿园</t>
  </si>
  <si>
    <t>灵水社区</t>
  </si>
  <si>
    <t>林口中心幼儿园</t>
  </si>
  <si>
    <t>林口社区新豪园小区</t>
  </si>
  <si>
    <t>灵水中心幼儿园小浯塘分园</t>
  </si>
  <si>
    <t>小浯塘社区福锦小区</t>
  </si>
  <si>
    <t>英塘中心幼儿园</t>
  </si>
  <si>
    <t>英塘社区</t>
  </si>
  <si>
    <t>★嘉鸿幼儿园</t>
  </si>
  <si>
    <t>经济开发区三六一度工业园</t>
  </si>
  <si>
    <t>中国银行股份有限公司晋江五里园</t>
  </si>
  <si>
    <t>423465308033</t>
  </si>
  <si>
    <t>★育星幼儿园</t>
  </si>
  <si>
    <t>灵源街道麒麟路233号</t>
  </si>
  <si>
    <t>中国银行股份有限公司
晋江五店市支行</t>
  </si>
  <si>
    <t>420867438056</t>
  </si>
  <si>
    <t>金童幼儿园</t>
  </si>
  <si>
    <t>五里工业区欣荣路1号</t>
  </si>
  <si>
    <t>中国农业银行股份有限公司 晋江罗山支行</t>
  </si>
  <si>
    <t>13530701040017842</t>
  </si>
  <si>
    <t>★春语幼儿园</t>
  </si>
  <si>
    <t>五里经济开发区欣荣路2号</t>
  </si>
  <si>
    <t>中国银行股份有限公司晋江青阳支行</t>
  </si>
  <si>
    <t>422186419735</t>
  </si>
  <si>
    <t xml:space="preserve">新塘街道教育中心                                                                               咨询举报电话88128535                     </t>
  </si>
  <si>
    <t>第九实验幼儿园</t>
  </si>
  <si>
    <t>开发区（新塘园）新城路5号</t>
  </si>
  <si>
    <t>沙塘中心幼儿园</t>
  </si>
  <si>
    <t>沙塘社区</t>
  </si>
  <si>
    <t>杏田中心幼儿园</t>
  </si>
  <si>
    <t>杏田社区</t>
  </si>
  <si>
    <t>新塘实验幼儿园</t>
  </si>
  <si>
    <t>新塘东西三路</t>
  </si>
  <si>
    <t>新塘第二中心幼儿园</t>
  </si>
  <si>
    <t>学樘府小区</t>
  </si>
  <si>
    <t>后洋幼儿园</t>
  </si>
  <si>
    <t>后洋社区</t>
  </si>
  <si>
    <t>中国银行股份有限公司
晋江罗山支行</t>
  </si>
  <si>
    <t>432579161579</t>
  </si>
  <si>
    <t>★春萌幼儿园</t>
  </si>
  <si>
    <t>福建晋江农村商业银行沙塘支行</t>
  </si>
  <si>
    <t>9070416060010000057159</t>
  </si>
  <si>
    <t>★小哈尼幼儿园</t>
  </si>
  <si>
    <t>兴业银行股份有限公司
晋江福埔支行</t>
  </si>
  <si>
    <t>155660100100275036</t>
  </si>
  <si>
    <t>★新星幼儿园</t>
  </si>
  <si>
    <t>塘市社区</t>
  </si>
  <si>
    <t>福建晋江农村商业银行
沙塘支行</t>
  </si>
  <si>
    <t>9070416060010000019613</t>
  </si>
  <si>
    <t xml:space="preserve">    陈埭镇教育中心                                                                            咨询举报电话85196114                                </t>
  </si>
  <si>
    <t>第五实验幼儿园</t>
  </si>
  <si>
    <t>大乡村</t>
  </si>
  <si>
    <t>阿梅中心幼儿园</t>
  </si>
  <si>
    <t>陈埭镇四境湄源东路</t>
  </si>
  <si>
    <t>溪边幼儿园</t>
  </si>
  <si>
    <t>溪边村学园路</t>
  </si>
  <si>
    <t>岸兜阿瑞幼儿园</t>
  </si>
  <si>
    <t>康龙东路188号华林春天二期</t>
  </si>
  <si>
    <t>湖中幼儿园</t>
  </si>
  <si>
    <t>湖中村湖光路102号</t>
  </si>
  <si>
    <t>龙林中心幼儿园</t>
  </si>
  <si>
    <t>洋埭龙林中心小学旁</t>
  </si>
  <si>
    <t>龙林中心幼儿园（正荣府园区）</t>
  </si>
  <si>
    <t xml:space="preserve">洋埭村霞海路 66 号东海正荣府			 </t>
  </si>
  <si>
    <t>江头幼儿园</t>
  </si>
  <si>
    <t>江头村环村路东256号</t>
  </si>
  <si>
    <t>群德幼儿园</t>
  </si>
  <si>
    <t>苏厝村群德路10号</t>
  </si>
  <si>
    <t>坊脚幼儿园</t>
  </si>
  <si>
    <t>坊脚村南环路66号</t>
  </si>
  <si>
    <t>★花厅口幼儿园</t>
  </si>
  <si>
    <t>花厅口村钱仓宫路</t>
  </si>
  <si>
    <t>中国银行晋江陈埭支行</t>
  </si>
  <si>
    <t>414378868944</t>
  </si>
  <si>
    <t>★花厅口阿掩幼儿园</t>
  </si>
  <si>
    <t>花厅口村五一路</t>
  </si>
  <si>
    <t>407878868030</t>
  </si>
  <si>
    <t>坪头幼儿园</t>
  </si>
  <si>
    <t>鹏头村汾江西路52号</t>
  </si>
  <si>
    <t>422178871363</t>
  </si>
  <si>
    <t>厚山幼稚园</t>
  </si>
  <si>
    <t>桂林村元兴街</t>
  </si>
  <si>
    <t>405278876818</t>
  </si>
  <si>
    <t>★南霞美幼儿园</t>
  </si>
  <si>
    <t>南霞美委会</t>
  </si>
  <si>
    <t>415678888601</t>
  </si>
  <si>
    <t>横坂幼儿园</t>
  </si>
  <si>
    <t>横坂村朝阳路28号</t>
  </si>
  <si>
    <t>406579079369</t>
  </si>
  <si>
    <t>★涵埭幼儿园</t>
  </si>
  <si>
    <t>涵埭村启光东路</t>
  </si>
  <si>
    <t>427378901421</t>
  </si>
  <si>
    <t>高登幼儿园</t>
  </si>
  <si>
    <t>高坑村大厝堡180号</t>
  </si>
  <si>
    <t>410478899762</t>
  </si>
  <si>
    <t>海尾幼儿园</t>
  </si>
  <si>
    <t>海尾中兴北路300号</t>
  </si>
  <si>
    <t>414378898390</t>
  </si>
  <si>
    <t>★仙石幼儿园</t>
  </si>
  <si>
    <t>仙石村万实路</t>
  </si>
  <si>
    <t>414378901405</t>
  </si>
  <si>
    <t>★贝贝幼儿园</t>
  </si>
  <si>
    <t>陈埭镇江头村</t>
  </si>
  <si>
    <t>中国建设银行晋江分行</t>
  </si>
  <si>
    <t>35001656207059100632</t>
  </si>
  <si>
    <t>蕾芽幼儿园</t>
  </si>
  <si>
    <t>洋埭村定兴工业区</t>
  </si>
  <si>
    <t>中国建设银行晋江长兴支行</t>
  </si>
  <si>
    <t>35050165626200000305</t>
  </si>
  <si>
    <t>★扬扬幼儿园</t>
  </si>
  <si>
    <t>江头村渡头</t>
  </si>
  <si>
    <t>泉州银行晋江陈埭支行</t>
  </si>
  <si>
    <t>0000016233125012</t>
  </si>
  <si>
    <t>★奥丹幼儿园</t>
  </si>
  <si>
    <t>乔丹体育股份有限公司内</t>
  </si>
  <si>
    <t>35001656207059180200</t>
  </si>
  <si>
    <t>★奥源幼儿园</t>
  </si>
  <si>
    <t>苏厝五星路</t>
  </si>
  <si>
    <t>兴业银行晋江陈埭支行</t>
  </si>
  <si>
    <t>155570100100180982</t>
  </si>
  <si>
    <t>★春竹幼儿园</t>
  </si>
  <si>
    <t>岸兜村北工业区</t>
  </si>
  <si>
    <t xml:space="preserve">45
</t>
  </si>
  <si>
    <t>中国民生银行泉州晋江支行</t>
  </si>
  <si>
    <t>蕾萌幼儿园</t>
  </si>
  <si>
    <t>溪边村中环11号</t>
  </si>
  <si>
    <t>★新蕾幼儿园</t>
  </si>
  <si>
    <t>岸兜村南工业路62号</t>
  </si>
  <si>
    <t>中国农业银行股份有限公司晋江万达支行</t>
  </si>
  <si>
    <t>13531901040004316</t>
  </si>
  <si>
    <t>★阳光宝贝幼儿园</t>
  </si>
  <si>
    <t>苏厝村菜市场旁</t>
  </si>
  <si>
    <t>中国建设银行晋江青阳支行</t>
  </si>
  <si>
    <t>35001656236052506464</t>
  </si>
  <si>
    <t>★向日葵幼儿园</t>
  </si>
  <si>
    <t>陈埭镇江头村东眉</t>
  </si>
  <si>
    <t>中国建设银行和平支行</t>
  </si>
  <si>
    <t>35001656258052500390</t>
  </si>
  <si>
    <t>★博文幼儿园</t>
  </si>
  <si>
    <t>陈埭镇涵口村</t>
  </si>
  <si>
    <t>155570100100196383</t>
  </si>
  <si>
    <t>★锦朵朵幼儿园</t>
  </si>
  <si>
    <t>涵口村七一路段东侧</t>
  </si>
  <si>
    <t>155570100100220786</t>
  </si>
  <si>
    <t>安兰幼儿园</t>
  </si>
  <si>
    <t>泉商环球广场15地块5号楼</t>
  </si>
  <si>
    <t>155570100100341667</t>
  </si>
  <si>
    <t>启光幼儿园</t>
  </si>
  <si>
    <t>涵埭村文体中心附楼1-4层</t>
  </si>
  <si>
    <t>福建晋江农村商业银行股份有限公司西滨支行</t>
  </si>
  <si>
    <t>9070416080010000171326</t>
  </si>
  <si>
    <t xml:space="preserve"> 池店镇教育中心                                                                            咨询举报电话85985636</t>
  </si>
  <si>
    <t>第七实验幼儿园</t>
  </si>
  <si>
    <t>池店镇水岸路18号</t>
  </si>
  <si>
    <t>池店中心幼儿园</t>
  </si>
  <si>
    <t>池店镇池店村凤北区158号</t>
  </si>
  <si>
    <t>池店中心幼儿园雍锦府园区</t>
  </si>
  <si>
    <t>池店镇潘湖村迎宾路923号</t>
  </si>
  <si>
    <t>桥南中心幼儿园</t>
  </si>
  <si>
    <t>池店镇锦洲瑞苑小区</t>
  </si>
  <si>
    <t>桥南中心幼儿园南天裕景园区</t>
  </si>
  <si>
    <t>池店镇南天裕景小区（池峰路699号）</t>
  </si>
  <si>
    <t>滨江幼儿园</t>
  </si>
  <si>
    <t>池店镇池峰路2号</t>
  </si>
  <si>
    <t>海丝幼儿园</t>
  </si>
  <si>
    <t>池店镇启承路1号</t>
  </si>
  <si>
    <t>启智幼儿园</t>
  </si>
  <si>
    <t>池店镇溜石花园二期</t>
  </si>
  <si>
    <t>启梦幼儿园</t>
  </si>
  <si>
    <t>池店镇凤池东路818号</t>
  </si>
  <si>
    <t>顺英幼儿园</t>
  </si>
  <si>
    <t>池店镇清濛村青龙路247号</t>
  </si>
  <si>
    <t>百信幼儿园</t>
  </si>
  <si>
    <t>百信御江帝景5期小区</t>
  </si>
  <si>
    <t>状元里中心幼儿园</t>
  </si>
  <si>
    <t>晋江市池店镇绿城路3号保利东区</t>
  </si>
  <si>
    <t>状元里上悦府园区</t>
  </si>
  <si>
    <t>池店镇绿洲路380号福捷上悦府小区</t>
  </si>
  <si>
    <t>刺桐红中心幼儿园</t>
  </si>
  <si>
    <t>池店镇力高君逸府小区</t>
  </si>
  <si>
    <t>和风里中心幼儿园</t>
  </si>
  <si>
    <t>池店镇凤池东路555号当代万国城三期</t>
  </si>
  <si>
    <t>中梁幼儿园</t>
  </si>
  <si>
    <t>池店镇和平北路1011号中梁国府梁宸旁</t>
  </si>
  <si>
    <t>★茂厝幼儿园</t>
  </si>
  <si>
    <t>池店镇茂厝村东路107号</t>
  </si>
  <si>
    <t>中国银行晋江池店支行</t>
  </si>
  <si>
    <t>415680313987</t>
  </si>
  <si>
    <t>★溜滨幼儿园</t>
  </si>
  <si>
    <t>池店镇溪头村南区100号</t>
  </si>
  <si>
    <t>428680321538</t>
  </si>
  <si>
    <t>★钱头幼儿园</t>
  </si>
  <si>
    <t>池店镇钱头村西区25号</t>
  </si>
  <si>
    <t>420880546585</t>
  </si>
  <si>
    <t>★塘厝幼儿园</t>
  </si>
  <si>
    <t>池店镇唐厝村东区99号</t>
  </si>
  <si>
    <t>410480305924</t>
  </si>
  <si>
    <t>★雁山幼儿园</t>
  </si>
  <si>
    <t>池店镇新店村雁山路7号</t>
  </si>
  <si>
    <t>419580332722</t>
  </si>
  <si>
    <t>金拇指幼儿园</t>
  </si>
  <si>
    <t>池店镇旧铺村西区36-3</t>
  </si>
  <si>
    <t>429959079594</t>
  </si>
  <si>
    <t>★小太阳幼儿园</t>
  </si>
  <si>
    <t>池店镇池店村凤北区77号</t>
  </si>
  <si>
    <t>福建晋江农村商业银行股份有限公司池店支行</t>
  </si>
  <si>
    <t>9070413010010000017604</t>
  </si>
  <si>
    <t>★汉艺幼儿园</t>
  </si>
  <si>
    <t>池店镇洋茂北区56号</t>
  </si>
  <si>
    <t>福建晋江农村合作银行赤塘分理处</t>
  </si>
  <si>
    <t>9070413060010000000355</t>
  </si>
  <si>
    <t>★金贝蕾幼儿园</t>
  </si>
  <si>
    <t>池店镇浯潭村西南区3号</t>
  </si>
  <si>
    <t>中国农业银行股份有限公司晋江池店支行</t>
  </si>
  <si>
    <t>13530401040005562</t>
  </si>
  <si>
    <t>创思堡幼儿园</t>
  </si>
  <si>
    <t>池店镇百捷中央公园华府3#楼</t>
  </si>
  <si>
    <t>中国农业银行股份有限公司晋江市支行</t>
  </si>
  <si>
    <t>13530101040023884</t>
  </si>
  <si>
    <t>★金星燕幼儿园</t>
  </si>
  <si>
    <t>池店镇百信御江帝景小区二期21#楼</t>
  </si>
  <si>
    <t>中国建设银行股份有限公司晋江晋北支行</t>
  </si>
  <si>
    <t>35050165560100001100</t>
  </si>
  <si>
    <t>★小状元幼儿园</t>
  </si>
  <si>
    <t>晋江市池店镇浯潭村西南区112号</t>
  </si>
  <si>
    <t>中国建设银行股份有限公司晋江池店支行</t>
  </si>
  <si>
    <t>35050165627100001430</t>
  </si>
  <si>
    <t>★天乐幼儿园</t>
  </si>
  <si>
    <t>池店镇池峰路1420号百捷中央学府8幢</t>
  </si>
  <si>
    <t>35050165627100001469</t>
  </si>
  <si>
    <t>★天翔幼儿园</t>
  </si>
  <si>
    <t>池店镇启航路168号百捷中央公园御府13幢</t>
  </si>
  <si>
    <t>35050165627100001623</t>
  </si>
  <si>
    <t xml:space="preserve">    安海镇教育中心                                                                         咨询举报电话:85709872</t>
  </si>
  <si>
    <t>安海实验幼儿园(总园)</t>
  </si>
  <si>
    <t>西安村报恩路68号</t>
  </si>
  <si>
    <t>安海实验幼儿园
铸英分园</t>
  </si>
  <si>
    <t>顶墟埔8号</t>
  </si>
  <si>
    <t>苗苗中心幼儿园</t>
  </si>
  <si>
    <t>桥头工业区50号</t>
  </si>
  <si>
    <t>苗苗中心园金沙城分园</t>
  </si>
  <si>
    <t>下坂坑46号</t>
  </si>
  <si>
    <t>淑惠中心幼儿园</t>
  </si>
  <si>
    <t>安海镇后林村</t>
  </si>
  <si>
    <t>安海第三中心幼儿园</t>
  </si>
  <si>
    <t>西边村4里55号</t>
  </si>
  <si>
    <t>安海第三中心幼儿园
瀚墨园区</t>
  </si>
  <si>
    <t>安海镇建安路242号</t>
  </si>
  <si>
    <t>安海第五幼儿园</t>
  </si>
  <si>
    <t>妙山村</t>
  </si>
  <si>
    <t>安海第二幼儿园</t>
  </si>
  <si>
    <t>庄头村玉林南74号</t>
  </si>
  <si>
    <t>梧山中心幼儿园</t>
  </si>
  <si>
    <t>梧山村西路143号</t>
  </si>
  <si>
    <t>★早毓幼儿园</t>
  </si>
  <si>
    <t>西门村早毓小学内</t>
  </si>
  <si>
    <t xml:space="preserve"> 中国建设银行股份有限公司晋江安海支行</t>
  </si>
  <si>
    <t>35050165624500000362</t>
  </si>
  <si>
    <t>★源深幼儿园</t>
  </si>
  <si>
    <t>西安村兴安西小区</t>
  </si>
  <si>
    <t>中国农业银行股份有限公司晋江安平支行</t>
  </si>
  <si>
    <t>13533101040000012</t>
  </si>
  <si>
    <t>★榕榕幼儿园</t>
  </si>
  <si>
    <t>古庙路23号</t>
  </si>
  <si>
    <t>中国农业银行晋江市支行安海分理处</t>
  </si>
  <si>
    <t>13530901040011007</t>
  </si>
  <si>
    <t>★山兜幼儿园</t>
  </si>
  <si>
    <t>山兜村五里35号</t>
  </si>
  <si>
    <t>中国建设银行股份有限公司晋江安海支行</t>
  </si>
  <si>
    <t>35001656245052504503</t>
  </si>
  <si>
    <t xml:space="preserve">嘉博幼儿园 </t>
  </si>
  <si>
    <t>鸿塔小区7号楼</t>
  </si>
  <si>
    <t>中国农业银行股份有限公司晋江安海支行</t>
  </si>
  <si>
    <t>13530901040019802</t>
  </si>
  <si>
    <t>★宝龙幼儿园</t>
  </si>
  <si>
    <t>宝龙小区</t>
  </si>
  <si>
    <t>中国民生银行股份有限公司泉州安海支行</t>
  </si>
  <si>
    <t>649729043</t>
  </si>
  <si>
    <t>★轩轩幼儿园</t>
  </si>
  <si>
    <t>赤店龙山书画院</t>
  </si>
  <si>
    <t>晋江兴业银行安海支行</t>
  </si>
  <si>
    <t>155600100100056780</t>
  </si>
  <si>
    <t>前林童心幼儿园</t>
  </si>
  <si>
    <t>前林村</t>
  </si>
  <si>
    <t>中国建设银行股份有限公司晋江东鲤支行</t>
  </si>
  <si>
    <t>35001656256052501443</t>
  </si>
  <si>
    <t>★西安艺贝尔幼儿园</t>
  </si>
  <si>
    <t>西安报恩路</t>
  </si>
  <si>
    <t>中国工商银行股份有限公司安海支行</t>
  </si>
  <si>
    <t>1408012209022018422</t>
  </si>
  <si>
    <t>★英贝尔幼儿园</t>
  </si>
  <si>
    <t>桥头三社二里</t>
  </si>
  <si>
    <t xml:space="preserve">中国工商银行股份有限公司安海支行
</t>
  </si>
  <si>
    <t>1408012209022018546</t>
  </si>
  <si>
    <t>★幸福幼儿园</t>
  </si>
  <si>
    <t>南环路恒隆对面</t>
  </si>
  <si>
    <t>厦门银行股份有限公司泉州安海支行</t>
  </si>
  <si>
    <t>80307216000036</t>
  </si>
  <si>
    <t>★嘉华幼儿园</t>
  </si>
  <si>
    <t>宝辉花园1期1-2楼</t>
  </si>
  <si>
    <t>民生银行安海支行</t>
  </si>
  <si>
    <t>691311003</t>
  </si>
  <si>
    <t>★星悦幼儿园</t>
  </si>
  <si>
    <t>桥头工业区16号</t>
  </si>
  <si>
    <t>中国工商银行股份有限公司晋江安海支行</t>
  </si>
  <si>
    <t>1408012209022020039</t>
  </si>
  <si>
    <t>乐迪幼儿园</t>
  </si>
  <si>
    <t>浦边工业区联泰小区内</t>
  </si>
  <si>
    <t>实验班1821</t>
  </si>
  <si>
    <t>招商银行股份有限公司泉州晋江安海支行</t>
  </si>
  <si>
    <t>595902034310301</t>
  </si>
  <si>
    <t>剑桥班4043</t>
  </si>
  <si>
    <t>★孝贤幼儿园</t>
  </si>
  <si>
    <t>安海前湖村西苑路65号</t>
  </si>
  <si>
    <t>407886427459</t>
  </si>
  <si>
    <t>嘉贝尔幼儿园</t>
  </si>
  <si>
    <t>安平开发区汇源路1～3号</t>
  </si>
  <si>
    <t>中国工商银行股份有限公司晋江东石支行</t>
  </si>
  <si>
    <t>1408012909158888888</t>
  </si>
  <si>
    <t>五埭附设班</t>
  </si>
  <si>
    <t>安海曾埭村</t>
  </si>
  <si>
    <t>附设班</t>
  </si>
  <si>
    <t xml:space="preserve"> 磁灶镇教育中心                                                                           咨询举报电话85891241</t>
  </si>
  <si>
    <t>大埔中心幼儿园</t>
  </si>
  <si>
    <t>大埔村双幼路3号</t>
  </si>
  <si>
    <t>张林中心幼儿园</t>
  </si>
  <si>
    <t>张林村</t>
  </si>
  <si>
    <t>云玺中心幼儿园</t>
  </si>
  <si>
    <t>磁灶镇锦祥路163号</t>
  </si>
  <si>
    <t>扬美中心幼儿园</t>
  </si>
  <si>
    <t>洋尾村长美街后29号</t>
  </si>
  <si>
    <t>尚志中心幼儿园</t>
  </si>
  <si>
    <t>晋江市悟道路5号</t>
  </si>
  <si>
    <t>★晶晶幼儿园</t>
  </si>
  <si>
    <t>磁灶社区小学路14号</t>
  </si>
  <si>
    <t>中国建设银行股份有限公司晋江磁灶支行</t>
  </si>
  <si>
    <t>35050165623900000391</t>
  </si>
  <si>
    <t>★梅峰幼儿园</t>
  </si>
  <si>
    <t>新垵村福新路西70号</t>
  </si>
  <si>
    <t>35050165625700000073</t>
  </si>
  <si>
    <t>★苏安幼儿园</t>
  </si>
  <si>
    <t>苏垵村南区南片169</t>
  </si>
  <si>
    <t>35050165625700000078</t>
  </si>
  <si>
    <t>★张林一幼</t>
  </si>
  <si>
    <t>张林村东环路</t>
  </si>
  <si>
    <t>35050165623900000194</t>
  </si>
  <si>
    <t>大宅幼儿园</t>
  </si>
  <si>
    <t>大宅村</t>
  </si>
  <si>
    <t>35050165623900000190</t>
  </si>
  <si>
    <t>★蓓蕾幼儿园</t>
  </si>
  <si>
    <t>下灶村</t>
  </si>
  <si>
    <t>福建晋江农村商业银行股份有限公司磁灶支行</t>
  </si>
  <si>
    <t>9070411010010000075853</t>
  </si>
  <si>
    <t xml:space="preserve">
</t>
  </si>
  <si>
    <t>★下官路幼儿园</t>
  </si>
  <si>
    <t>下官路村新灶角</t>
  </si>
  <si>
    <t>35050165625700000074</t>
  </si>
  <si>
    <t>岭畔幼儿园</t>
  </si>
  <si>
    <t>岭畔村</t>
  </si>
  <si>
    <t>35050165625700000075</t>
  </si>
  <si>
    <t>★前山幼儿园</t>
  </si>
  <si>
    <t>三吴前山村</t>
  </si>
  <si>
    <t>35050165623900000189</t>
  </si>
  <si>
    <t>★尚志一幼</t>
  </si>
  <si>
    <t>钱坡村</t>
  </si>
  <si>
    <t>35050165625700000076</t>
  </si>
  <si>
    <t>★瑶琼幼儿园</t>
  </si>
  <si>
    <t>瑶琼村委会内</t>
  </si>
  <si>
    <t>35050165623900000185</t>
  </si>
  <si>
    <t>阳光豪庭小金星幼儿园</t>
  </si>
  <si>
    <t>阳光豪庭小区</t>
  </si>
  <si>
    <t>35001656239052505019</t>
  </si>
  <si>
    <t>★沐恩幼儿园</t>
  </si>
  <si>
    <t>牡丹花园别墅</t>
  </si>
  <si>
    <t>9070411010010000016771</t>
  </si>
  <si>
    <t>★维佳幼儿园</t>
  </si>
  <si>
    <t>中国农业银行股份有限公司晋江罗山支行</t>
  </si>
  <si>
    <t>6228400687006037668</t>
  </si>
  <si>
    <t>★培幼幼儿园</t>
  </si>
  <si>
    <t>宅内村</t>
  </si>
  <si>
    <t>中国银行晋江磁灶支行</t>
  </si>
  <si>
    <t>429979150339</t>
  </si>
  <si>
    <t xml:space="preserve"> 内坑镇教育中心                                                                           咨询举报电话88387272</t>
  </si>
  <si>
    <t>国才中心幼儿园</t>
  </si>
  <si>
    <t>晋江市内坑镇中心学校</t>
  </si>
  <si>
    <t>1408013129022066692</t>
  </si>
  <si>
    <t>怀斧幼儿园</t>
  </si>
  <si>
    <t>砌坑村</t>
  </si>
  <si>
    <t>土垵幼儿园</t>
  </si>
  <si>
    <t>土垵村</t>
  </si>
  <si>
    <t>香槟云城幼儿园</t>
  </si>
  <si>
    <t>下村村</t>
  </si>
  <si>
    <t>第二中心幼儿园</t>
  </si>
  <si>
    <t>★小博士幼儿园</t>
  </si>
  <si>
    <t>潘厝村</t>
  </si>
  <si>
    <t>中国农业银行晋江内坑支行</t>
  </si>
  <si>
    <t>13530801040004376</t>
  </si>
  <si>
    <t>★童乐幼儿园</t>
  </si>
  <si>
    <t>福建晋江农村商业银行内坑支行</t>
  </si>
  <si>
    <t>9070418010010000010215</t>
  </si>
  <si>
    <t>★星之源幼儿园</t>
  </si>
  <si>
    <t>泉州农村商业银行股份有限公司晋江市支行</t>
  </si>
  <si>
    <t>9070229010010000017600</t>
  </si>
  <si>
    <t>★萌萌幼儿园</t>
  </si>
  <si>
    <t>坑尾工业区</t>
  </si>
  <si>
    <t>兴业银行股份有限公司晋江福埔支行</t>
  </si>
  <si>
    <t>155660100100106696</t>
  </si>
  <si>
    <t>育霖幼儿园</t>
  </si>
  <si>
    <t>柑市村</t>
  </si>
  <si>
    <t>中国工商银行内坑支行</t>
  </si>
  <si>
    <t>1408013109008101640</t>
  </si>
  <si>
    <t>★童欣幼儿园</t>
  </si>
  <si>
    <t>福建晋江农村商业银行股份有限公司内坑支行</t>
  </si>
  <si>
    <t>9070418010010000089668</t>
  </si>
  <si>
    <t>★艺欣幼儿园</t>
  </si>
  <si>
    <t>霞美村</t>
  </si>
  <si>
    <t>中国工商银行晋江内坑支行</t>
  </si>
  <si>
    <t>1408013109601011021</t>
  </si>
  <si>
    <t>★晨星幼儿园</t>
  </si>
  <si>
    <t>白垵村</t>
  </si>
  <si>
    <t>中国建设银行股份有限公司晋江内坑支行</t>
  </si>
  <si>
    <t>35050165950100000591</t>
  </si>
  <si>
    <t>★童真幼儿园</t>
  </si>
  <si>
    <t>加塘村</t>
  </si>
  <si>
    <t>35050165950100000590</t>
  </si>
  <si>
    <t xml:space="preserve">         紫帽镇教育中心                                                                    咨询举报电话85984904</t>
  </si>
  <si>
    <t>紫帽镇中心幼儿园</t>
  </si>
  <si>
    <t>文兴街50号</t>
  </si>
  <si>
    <t>紫帽镇中心幼儿园晋博坊园区</t>
  </si>
  <si>
    <t>紫帽镇对山路1567号</t>
  </si>
  <si>
    <t>紫帽镇第二中心幼儿园</t>
  </si>
  <si>
    <t>兴紫路1888号</t>
  </si>
  <si>
    <t xml:space="preserve">    东石镇教育中心                                                                                 咨询举报电话85585761</t>
  </si>
  <si>
    <t>潘径实验幼儿园</t>
  </si>
  <si>
    <t>东石镇潘径村滨水路3号</t>
  </si>
  <si>
    <t>东石中心幼儿园</t>
  </si>
  <si>
    <t>东石镇埔头村达理南路105号</t>
  </si>
  <si>
    <t>东石中心幼儿园
凯旋壹号分园</t>
  </si>
  <si>
    <t>东石镇东升路100号</t>
  </si>
  <si>
    <t>井林中心幼儿园</t>
  </si>
  <si>
    <t>东石镇井林村南路152-5</t>
  </si>
  <si>
    <t>钻石海岸幼儿园</t>
  </si>
  <si>
    <t>东石镇伞都大道72号</t>
  </si>
  <si>
    <t>锦青中心幼儿园</t>
  </si>
  <si>
    <t>东石镇东埕村三区100号</t>
  </si>
  <si>
    <t>诚明幼儿园</t>
  </si>
  <si>
    <t>东石镇潘山村东区55号</t>
  </si>
  <si>
    <t>金山中心幼儿园</t>
  </si>
  <si>
    <t>东石镇萧下村南山区89号</t>
  </si>
  <si>
    <t>塔头刘中心幼儿园</t>
  </si>
  <si>
    <t>东石镇塔头刘村东区24号</t>
  </si>
  <si>
    <t>曾厝幼儿园</t>
  </si>
  <si>
    <t>东石镇大白山村曾厝一区152号</t>
  </si>
  <si>
    <t>前埔幼儿园</t>
  </si>
  <si>
    <t>东石镇梅塘村东区101号</t>
  </si>
  <si>
    <t>中国工商银行晋江市安海支行（委托账号)</t>
  </si>
  <si>
    <t>6222031408008792329</t>
  </si>
  <si>
    <t>★仁和幼儿园</t>
  </si>
  <si>
    <t>东石镇第二社区一区前头路1号</t>
  </si>
  <si>
    <t>★侨声幼儿园</t>
  </si>
  <si>
    <t>东石镇侨声路131号</t>
  </si>
  <si>
    <t>中国工商银行晋江东石支行</t>
  </si>
  <si>
    <t>1408012909601003220</t>
  </si>
  <si>
    <t>★振东幼儿园</t>
  </si>
  <si>
    <t>东石镇萧下村安东区661号</t>
  </si>
  <si>
    <t>★恒新幼儿园</t>
  </si>
  <si>
    <t>东石镇埔头村达理西区88号</t>
  </si>
  <si>
    <t>★龙才幼儿园</t>
  </si>
  <si>
    <t>东石镇第三社区永安新村91号</t>
  </si>
  <si>
    <t xml:space="preserve">中国民生银行股份有限公司泉州安海支行
</t>
  </si>
  <si>
    <t>★英才幼儿园</t>
  </si>
  <si>
    <t>东石镇平坑村东北区124号</t>
  </si>
  <si>
    <t>中国民生银行股份有限公司
泉州安海支行</t>
  </si>
  <si>
    <t>★花精灵幼儿园</t>
  </si>
  <si>
    <t>晋江市经济开发区安东园区
东福路5号</t>
  </si>
  <si>
    <t>★启雅幼儿园</t>
  </si>
  <si>
    <t>东石镇金泽村东区52号</t>
  </si>
  <si>
    <t>647291512</t>
  </si>
  <si>
    <t>永和镇教育中心                                                                     咨询举报电话88081479</t>
  </si>
  <si>
    <t>高铁实验幼儿园</t>
  </si>
  <si>
    <t>永和镇坂头村</t>
  </si>
  <si>
    <t>永和镇古厝村</t>
  </si>
  <si>
    <t>中心幼儿园</t>
  </si>
  <si>
    <t>永和镇学苑路3号</t>
  </si>
  <si>
    <t>第三中心幼儿园</t>
  </si>
  <si>
    <t>永和镇古厝村群华西路27号</t>
  </si>
  <si>
    <t>仑峰幼儿园</t>
  </si>
  <si>
    <t>英墩村第七片区25号</t>
  </si>
  <si>
    <t>★启博幼儿园</t>
  </si>
  <si>
    <t>晋南快速通道</t>
  </si>
  <si>
    <t>155300100100285666</t>
  </si>
  <si>
    <t>★七彩阳光幼儿园</t>
  </si>
  <si>
    <t>内厝村羊角山</t>
  </si>
  <si>
    <t>中国建设银行 晋南支行</t>
  </si>
  <si>
    <t>35001656237052504690</t>
  </si>
  <si>
    <t>★启明星幼儿园</t>
  </si>
  <si>
    <t>永和镇茂亭村</t>
  </si>
  <si>
    <t>民生银行</t>
  </si>
  <si>
    <t>★和森道幼儿园</t>
  </si>
  <si>
    <t>永和镇镇区</t>
  </si>
  <si>
    <r>
      <rPr>
        <sz val="9"/>
        <color theme="1"/>
        <rFont val="宋体"/>
        <charset val="134"/>
      </rPr>
      <t>中国建设</t>
    </r>
    <r>
      <rPr>
        <sz val="9"/>
        <color rgb="FFFF0000"/>
        <rFont val="宋体"/>
        <charset val="134"/>
      </rPr>
      <t>银</t>
    </r>
    <r>
      <rPr>
        <sz val="9"/>
        <color theme="1"/>
        <rFont val="宋体"/>
        <charset val="134"/>
      </rPr>
      <t>行股份有限公司晋江永和支行</t>
    </r>
  </si>
  <si>
    <t>35050105627000000875</t>
  </si>
  <si>
    <t>春芽幼儿园</t>
  </si>
  <si>
    <t>永和镇山前村</t>
  </si>
  <si>
    <t>民生银行泉州晋南支行</t>
  </si>
  <si>
    <t>★甜甜幼儿园</t>
  </si>
  <si>
    <t>永和镇上宅村</t>
  </si>
  <si>
    <t>中国建设银行股份有限公司晋江永和支行</t>
  </si>
  <si>
    <t>35050165627000000164</t>
  </si>
  <si>
    <t>博鑫幼儿园</t>
  </si>
  <si>
    <t>永和镇英墩村</t>
  </si>
  <si>
    <t>★锦山幼儿园</t>
  </si>
  <si>
    <t>永和镇庄宅村</t>
  </si>
  <si>
    <t>中国工商银行晋江支行</t>
  </si>
  <si>
    <t>140801210902278720</t>
  </si>
  <si>
    <t>英林镇教育中心                                                       咨询举报电话85481941</t>
  </si>
  <si>
    <t>英林镇中心幼儿园</t>
  </si>
  <si>
    <t>英林村南兴路</t>
  </si>
  <si>
    <t>达德幼儿园</t>
  </si>
  <si>
    <t>三欧村</t>
  </si>
  <si>
    <t>港塔幼儿园</t>
  </si>
  <si>
    <t>英林镇港塔村</t>
  </si>
  <si>
    <t>龙西幼儿园</t>
  </si>
  <si>
    <t>英林镇龙西村</t>
  </si>
  <si>
    <t>东埔幼儿园</t>
  </si>
  <si>
    <t>英林镇东埔村</t>
  </si>
  <si>
    <t>★嘉排幼儿园</t>
  </si>
  <si>
    <t>嘉排村</t>
  </si>
  <si>
    <t>晋江农村商业银行英林支行</t>
  </si>
  <si>
    <t>9070422010010000104295</t>
  </si>
  <si>
    <t>★埭边幼儿园</t>
  </si>
  <si>
    <t>埭边村东源区51号</t>
  </si>
  <si>
    <t>晋江市英林镇埭边村股份经济联合社</t>
  </si>
  <si>
    <t>9070042205001000002832</t>
  </si>
  <si>
    <t>英埔幼儿园</t>
  </si>
  <si>
    <t>西埔村</t>
  </si>
  <si>
    <t>福建晋江农村商业银行股份
有限公司英林支行</t>
  </si>
  <si>
    <t>9070422010010000104124</t>
  </si>
  <si>
    <t>★洄澜幼儿园</t>
  </si>
  <si>
    <t>高湖村高兴路65一2号</t>
  </si>
  <si>
    <t>福建省农村商业银行英林支行</t>
  </si>
  <si>
    <t>9070422010010000103940</t>
  </si>
  <si>
    <t>★侨星幼儿园</t>
  </si>
  <si>
    <t>九三西路</t>
  </si>
  <si>
    <t>中国银行晋江英林支行</t>
  </si>
  <si>
    <t>418262337255</t>
  </si>
  <si>
    <t>喜洋洋幼儿园</t>
  </si>
  <si>
    <t>振英开发区内</t>
  </si>
  <si>
    <t>中国农业银行股份有限公司
晋江英林支行</t>
  </si>
  <si>
    <t>13531301040003782</t>
  </si>
  <si>
    <t>金井镇教育中心                                                             咨询举报电话85381934</t>
  </si>
  <si>
    <t>毓英中心幼儿园</t>
  </si>
  <si>
    <t>金深路</t>
  </si>
  <si>
    <t>毓英中心幼儿园
金龙分园</t>
  </si>
  <si>
    <t>海洲路</t>
  </si>
  <si>
    <t>双山中心幼儿园</t>
  </si>
  <si>
    <t>草湖埔玉山村</t>
  </si>
  <si>
    <t>石圳中心幼儿园</t>
  </si>
  <si>
    <t>石圳村</t>
  </si>
  <si>
    <t>西资岩幼儿园</t>
  </si>
  <si>
    <t>岩峰村</t>
  </si>
  <si>
    <t>骏昇幼儿园</t>
  </si>
  <si>
    <t>西环路</t>
  </si>
  <si>
    <t>★溜江幼儿园</t>
  </si>
  <si>
    <t>溜江村</t>
  </si>
  <si>
    <t>福建晋江农村商业银行股份有限公司中兴路分理处</t>
  </si>
  <si>
    <t>9070423030010000000937</t>
  </si>
  <si>
    <t>★滨海幼儿园</t>
  </si>
  <si>
    <t>滨海新城</t>
  </si>
  <si>
    <t>中国工商银行股份有限公司晋江金井支行</t>
  </si>
  <si>
    <t>1408012509022002664</t>
  </si>
  <si>
    <t>★福灿幼儿园</t>
  </si>
  <si>
    <t>三坑村</t>
  </si>
  <si>
    <t>中国建设银行股份有限公司金井支行</t>
  </si>
  <si>
    <t>35001656243052501869</t>
  </si>
  <si>
    <t>★斌华幼儿园</t>
  </si>
  <si>
    <t>中兴路埕边</t>
  </si>
  <si>
    <t>35050165624300000160</t>
  </si>
  <si>
    <t>★金海贝幼儿园</t>
  </si>
  <si>
    <t>金井村</t>
  </si>
  <si>
    <t>中国民生银行股份有限公司泉州晋南支行</t>
  </si>
  <si>
    <t>龙湖镇教育中心                                                              咨询举报电话85281602</t>
  </si>
  <si>
    <t>衙口中心幼儿园</t>
  </si>
  <si>
    <t>衙口村</t>
  </si>
  <si>
    <t>泉州示范园</t>
  </si>
  <si>
    <t>如论中心幼儿园</t>
  </si>
  <si>
    <t>龙玉村</t>
  </si>
  <si>
    <t>晋江示范园</t>
  </si>
  <si>
    <t>光夏中心幼儿园</t>
  </si>
  <si>
    <t>石厦村</t>
  </si>
  <si>
    <t>恢斋中心幼儿园</t>
  </si>
  <si>
    <t>龙园村</t>
  </si>
  <si>
    <t>恢斋中心幼儿园（英仑分园）</t>
  </si>
  <si>
    <t>仑上村</t>
  </si>
  <si>
    <t>阳溪中心幼儿园</t>
  </si>
  <si>
    <t>中山街</t>
  </si>
  <si>
    <t>大唐府幼儿园</t>
  </si>
  <si>
    <t>前港村西区</t>
  </si>
  <si>
    <t>云峰幼儿园</t>
  </si>
  <si>
    <t>石龟村</t>
  </si>
  <si>
    <t>★英峰幼儿园</t>
  </si>
  <si>
    <t>烧灰村</t>
  </si>
  <si>
    <t>中国建设银行股份有限公司晋江晋南支行</t>
  </si>
  <si>
    <t>35050165623700000459</t>
  </si>
  <si>
    <t>★强民幼儿园</t>
  </si>
  <si>
    <t>洪溪村</t>
  </si>
  <si>
    <t>35050165623700000474</t>
  </si>
  <si>
    <t>★百凯幼儿园</t>
  </si>
  <si>
    <t>晋南工业区百宏集团内</t>
  </si>
  <si>
    <t>中国农业银行股份有限公司晋江龙湖支行</t>
  </si>
  <si>
    <t>13531201040005730</t>
  </si>
  <si>
    <t>★宝欣幼儿园</t>
  </si>
  <si>
    <t>埭头村</t>
  </si>
  <si>
    <t>★小鑫鑫幼儿园</t>
  </si>
  <si>
    <t>福林村</t>
  </si>
  <si>
    <t>★圣德幼儿园</t>
  </si>
  <si>
    <t>南浔桥头村74号</t>
  </si>
  <si>
    <t>小清华幼儿园</t>
  </si>
  <si>
    <t>湖北村龙翔路6号</t>
  </si>
  <si>
    <t>福建晋江农村商业银行股份有限公司龙湖支行</t>
  </si>
  <si>
    <t>9070421010010000110265</t>
  </si>
  <si>
    <t>★英园幼儿园</t>
  </si>
  <si>
    <t>杭边村</t>
  </si>
  <si>
    <t>附设园</t>
  </si>
  <si>
    <t>★侨英幼儿园</t>
  </si>
  <si>
    <t>后坑村</t>
  </si>
  <si>
    <t>35050165623700000458</t>
  </si>
  <si>
    <t>★恒斌幼儿园</t>
  </si>
  <si>
    <t>苏坑村</t>
  </si>
  <si>
    <t>中国建设银行晋江晋南支行</t>
  </si>
  <si>
    <t>35001656237052502887</t>
  </si>
  <si>
    <t xml:space="preserve">深沪镇教育中心                                                                咨询举报电话88282494 </t>
  </si>
  <si>
    <t>东安友联路1号</t>
  </si>
  <si>
    <t>狮峰分园</t>
  </si>
  <si>
    <t>狮峰乡里内</t>
  </si>
  <si>
    <t>东山分园</t>
  </si>
  <si>
    <t>东山村</t>
  </si>
  <si>
    <t>翡翠湾幼儿园</t>
  </si>
  <si>
    <t>科任村朝阳路东66号</t>
  </si>
  <si>
    <t>金屿幼儿园</t>
  </si>
  <si>
    <t>金屿社区南环路46号</t>
  </si>
  <si>
    <t>第二中心园</t>
  </si>
  <si>
    <t>港阜社区西山168号</t>
  </si>
  <si>
    <t>东华分园</t>
  </si>
  <si>
    <t>东华村北区100号</t>
  </si>
  <si>
    <t>群峰幼儿园</t>
  </si>
  <si>
    <t>华峰村华峰中路260号</t>
  </si>
  <si>
    <t>★东垵幼儿园</t>
  </si>
  <si>
    <t>东垵竹荷井路</t>
  </si>
  <si>
    <t>福建晋江农村商业银行股份有限公司大深沪分理处</t>
  </si>
  <si>
    <t>9070424020010000003300</t>
  </si>
  <si>
    <t>★华海幼儿园</t>
  </si>
  <si>
    <t>华海村</t>
  </si>
  <si>
    <t>福建晋江农村商业银行股份有限公司大深沪分行</t>
  </si>
  <si>
    <t>9070424020010000003471</t>
  </si>
  <si>
    <t>★宝贝嘉园幼儿园</t>
  </si>
  <si>
    <t>柳山村柳西路88号</t>
  </si>
  <si>
    <t>中国银行晋江深沪支行</t>
  </si>
  <si>
    <t>405278802029</t>
  </si>
  <si>
    <t>★华威幼儿园</t>
  </si>
  <si>
    <t>华山村</t>
  </si>
  <si>
    <t>35001656237052502041</t>
  </si>
  <si>
    <t>★翰林幼儿园</t>
  </si>
  <si>
    <t>狮峰村新大街50号</t>
  </si>
  <si>
    <t>686706464</t>
  </si>
  <si>
    <t>　西滨镇                                                          咨询举报电话82161399</t>
  </si>
  <si>
    <t>晋江市西滨实验幼儿园</t>
  </si>
  <si>
    <t>海滨社区海滨路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</si>
</sst>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b/>
      <sz val="20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0"/>
      <name val="SimSun"/>
      <charset val="134"/>
    </font>
    <font>
      <sz val="10"/>
      <color theme="1"/>
      <name val="SimSun"/>
      <charset val="134"/>
    </font>
    <font>
      <sz val="10"/>
      <color rgb="FF000000"/>
      <name val="宋体"/>
      <charset val="134"/>
      <scheme val="major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 applyBorder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3" borderId="1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16" applyNumberFormat="0" applyAlignment="0" applyProtection="0">
      <alignment vertical="center"/>
    </xf>
    <xf numFmtId="0" fontId="31" fillId="5" borderId="17" applyNumberFormat="0" applyAlignment="0" applyProtection="0">
      <alignment vertical="center"/>
    </xf>
    <xf numFmtId="0" fontId="32" fillId="5" borderId="16" applyNumberFormat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41" fillId="0" borderId="0" applyBorder="0">
      <alignment vertical="center"/>
    </xf>
    <xf numFmtId="0" fontId="0" fillId="0" borderId="0" applyBorder="0"/>
    <xf numFmtId="0" fontId="41" fillId="0" borderId="0" applyBorder="0"/>
    <xf numFmtId="0" fontId="0" fillId="0" borderId="0" applyBorder="0">
      <alignment vertical="center"/>
    </xf>
    <xf numFmtId="0" fontId="0" fillId="0" borderId="0" applyBorder="0">
      <alignment vertical="center"/>
    </xf>
  </cellStyleXfs>
  <cellXfs count="151">
    <xf numFmtId="0" fontId="0" fillId="0" borderId="0" xfId="0">
      <alignment vertical="center"/>
    </xf>
    <xf numFmtId="0" fontId="1" fillId="0" borderId="0" xfId="0" applyNumberFormat="1" applyFont="1" applyFill="1" applyAlignment="1">
      <alignment vertical="center"/>
    </xf>
    <xf numFmtId="0" fontId="0" fillId="0" borderId="0" xfId="0" applyNumberForma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56" applyFont="1" applyBorder="1" applyAlignment="1">
      <alignment horizontal="center" vertical="center" wrapText="1"/>
    </xf>
    <xf numFmtId="0" fontId="1" fillId="0" borderId="2" xfId="56" applyFont="1" applyBorder="1" applyAlignment="1">
      <alignment horizontal="center" vertical="center" wrapText="1"/>
    </xf>
    <xf numFmtId="0" fontId="1" fillId="0" borderId="3" xfId="56" applyFont="1" applyBorder="1" applyAlignment="1">
      <alignment horizontal="center" vertical="center" wrapText="1"/>
    </xf>
    <xf numFmtId="0" fontId="1" fillId="0" borderId="4" xfId="56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56" applyFont="1" applyBorder="1" applyAlignment="1">
      <alignment horizontal="center" vertical="center" wrapText="1"/>
    </xf>
    <xf numFmtId="0" fontId="3" fillId="0" borderId="1" xfId="56" applyFont="1" applyBorder="1" applyAlignment="1">
      <alignment horizontal="center" vertical="center"/>
    </xf>
    <xf numFmtId="0" fontId="1" fillId="0" borderId="6" xfId="56" applyFont="1" applyBorder="1" applyAlignment="1">
      <alignment horizontal="center" vertical="center" wrapText="1"/>
    </xf>
    <xf numFmtId="0" fontId="3" fillId="0" borderId="1" xfId="56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0" xfId="55" applyFont="1" applyAlignment="1">
      <alignment horizontal="center" vertical="center" wrapText="1"/>
    </xf>
    <xf numFmtId="0" fontId="2" fillId="0" borderId="0" xfId="55" applyFont="1" applyAlignment="1">
      <alignment horizontal="center" vertical="center"/>
    </xf>
    <xf numFmtId="0" fontId="5" fillId="0" borderId="0" xfId="55" applyFont="1" applyAlignment="1">
      <alignment horizontal="center" vertical="center"/>
    </xf>
    <xf numFmtId="0" fontId="1" fillId="0" borderId="0" xfId="56" applyFont="1" applyAlignment="1">
      <alignment horizontal="center" vertical="center" wrapText="1"/>
    </xf>
    <xf numFmtId="0" fontId="1" fillId="0" borderId="0" xfId="56" applyFont="1" applyAlignment="1">
      <alignment horizontal="center" vertical="center"/>
    </xf>
    <xf numFmtId="0" fontId="3" fillId="0" borderId="0" xfId="56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0" fontId="2" fillId="0" borderId="0" xfId="56" applyFont="1" applyAlignment="1">
      <alignment horizontal="center" vertical="center"/>
    </xf>
    <xf numFmtId="0" fontId="2" fillId="0" borderId="0" xfId="56" applyFont="1" applyAlignment="1">
      <alignment horizontal="center" vertical="center" wrapText="1"/>
    </xf>
    <xf numFmtId="0" fontId="5" fillId="0" borderId="0" xfId="56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vertical="center"/>
    </xf>
    <xf numFmtId="0" fontId="9" fillId="0" borderId="0" xfId="56" applyFont="1" applyAlignment="1">
      <alignment horizontal="center" vertical="center" wrapText="1"/>
    </xf>
    <xf numFmtId="0" fontId="10" fillId="0" borderId="0" xfId="56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5" fillId="0" borderId="0" xfId="0" applyNumberFormat="1" applyFont="1" applyFill="1" applyAlignment="1">
      <alignment vertical="center"/>
    </xf>
    <xf numFmtId="0" fontId="16" fillId="0" borderId="0" xfId="0" applyNumberFormat="1" applyFont="1" applyFill="1" applyAlignment="1">
      <alignment horizontal="center" vertical="center"/>
    </xf>
    <xf numFmtId="0" fontId="11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0" fontId="3" fillId="0" borderId="1" xfId="5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1" xfId="52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51" applyFont="1" applyBorder="1" applyAlignment="1">
      <alignment horizontal="center" vertical="center" wrapText="1"/>
    </xf>
    <xf numFmtId="0" fontId="3" fillId="0" borderId="1" xfId="5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4" fillId="0" borderId="0" xfId="0" applyNumberFormat="1" applyFont="1" applyFill="1" applyAlignment="1">
      <alignment vertical="center"/>
    </xf>
    <xf numFmtId="0" fontId="9" fillId="0" borderId="0" xfId="56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56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56" applyFont="1" applyFill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" fillId="0" borderId="1" xfId="53" applyFont="1" applyBorder="1" applyAlignment="1">
      <alignment horizontal="center" vertical="center" wrapText="1"/>
    </xf>
    <xf numFmtId="0" fontId="1" fillId="0" borderId="2" xfId="53" applyFont="1" applyBorder="1" applyAlignment="1">
      <alignment horizontal="center" vertical="center" wrapText="1"/>
    </xf>
    <xf numFmtId="0" fontId="1" fillId="0" borderId="11" xfId="53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2" xfId="53" applyFont="1" applyBorder="1" applyAlignment="1">
      <alignment horizontal="center" vertical="center" wrapText="1"/>
    </xf>
    <xf numFmtId="0" fontId="1" fillId="0" borderId="5" xfId="53" applyFont="1" applyBorder="1" applyAlignment="1">
      <alignment horizontal="center" vertical="center" wrapText="1"/>
    </xf>
    <xf numFmtId="0" fontId="1" fillId="0" borderId="10" xfId="53" applyFont="1" applyBorder="1" applyAlignment="1">
      <alignment horizontal="center" vertical="center" wrapText="1"/>
    </xf>
    <xf numFmtId="0" fontId="1" fillId="0" borderId="12" xfId="53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1" xfId="53" applyNumberFormat="1" applyFont="1" applyBorder="1" applyAlignment="1">
      <alignment horizontal="center" vertical="center" wrapText="1"/>
    </xf>
    <xf numFmtId="49" fontId="1" fillId="0" borderId="1" xfId="53" applyNumberFormat="1" applyFont="1" applyBorder="1" applyAlignment="1">
      <alignment horizontal="center" vertical="center" wrapText="1"/>
    </xf>
    <xf numFmtId="0" fontId="3" fillId="0" borderId="2" xfId="53" applyNumberFormat="1" applyFont="1" applyBorder="1" applyAlignment="1">
      <alignment horizontal="center" vertical="center" wrapText="1"/>
    </xf>
    <xf numFmtId="0" fontId="3" fillId="0" borderId="1" xfId="53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NumberFormat="1" applyFill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  <xf numFmtId="0" fontId="3" fillId="0" borderId="2" xfId="0" applyNumberFormat="1" applyFont="1" applyBorder="1" applyAlignment="1" quotePrefix="1">
      <alignment horizontal="center" vertical="center"/>
    </xf>
    <xf numFmtId="0" fontId="3" fillId="0" borderId="2" xfId="0" applyFont="1" applyBorder="1" applyAlignment="1" quotePrefix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8" xfId="50"/>
    <cellStyle name="常规 11" xfId="51"/>
    <cellStyle name="常规 10" xfId="52"/>
    <cellStyle name="常规 4" xfId="53"/>
    <cellStyle name="常规 5" xfId="54"/>
    <cellStyle name="常规 2 2" xfId="55"/>
    <cellStyle name="常规 2" xfId="56"/>
  </cellStyles>
  <dxfs count="15">
    <dxf>
      <fill>
        <patternFill patternType="solid">
          <bgColor rgb="FFFF99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ont>
        <b val="1"/>
        <color rgb="FFFFFFFF"/>
      </font>
      <fill>
        <patternFill patternType="solid">
          <fgColor rgb="FF000000"/>
          <bgColor rgb="FF000000"/>
        </patternFill>
      </fill>
    </dxf>
    <dxf>
      <font>
        <b val="1"/>
        <color rgb="FFFFFFFF"/>
      </font>
      <fill>
        <patternFill patternType="solid">
          <fgColor rgb="FF000000"/>
          <bgColor rgb="FF000000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Medium2" defaultPivotStyle="PivotStylePreset2_Accent1">
    <tableStyle name="TENCENT_DOCS_BUILD_IN_TABLE_STYLE_ROW_normal_#000" count="4" xr9:uid="{9620ACEB-816C-3967-080C-476A1E459839}">
      <tableStyleElement type="headerRow" dxfId="4"/>
      <tableStyleElement type="firstColumn" dxfId="3"/>
      <tableStyleElement type="secondRowStripe" dxfId="2"/>
      <tableStyleElement type="firstColumnStripe" dxfId="1"/>
    </tableStyle>
    <tableStyle name="PivotStylePreset2_Accent1" table="0" count="10" xr9:uid="{267968C8-6FFD-4C36-ACC1-9EA1FD1885CA}">
      <tableStyleElement type="headerRow" dxfId="14"/>
      <tableStyleElement type="totalRow" dxfId="13"/>
      <tableStyleElement type="firstRowStripe" dxfId="12"/>
      <tableStyleElement type="firstColumnStripe" dxfId="11"/>
      <tableStyleElement type="firstSubtotalRow" dxfId="10"/>
      <tableStyleElement type="secondSubtotalRow" dxfId="9"/>
      <tableStyleElement type="firstRowSubheading" dxfId="8"/>
      <tableStyleElement type="secondRowSubheading" dxfId="7"/>
      <tableStyleElement type="pageFieldLabels" dxfId="6"/>
      <tableStyleElement type="pageFieldValues" dxfId="5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7841" name="Text Box 1"/>
        <xdr:cNvSpPr txBox="1"/>
      </xdr:nvSpPr>
      <xdr:spPr>
        <a:xfrm>
          <a:off x="1990725" y="947420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7842" name="Text Box 2"/>
        <xdr:cNvSpPr txBox="1"/>
      </xdr:nvSpPr>
      <xdr:spPr>
        <a:xfrm>
          <a:off x="3268980" y="947420"/>
          <a:ext cx="46482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" name="Text Box 1"/>
        <xdr:cNvSpPr txBox="1"/>
      </xdr:nvSpPr>
      <xdr:spPr>
        <a:xfrm>
          <a:off x="1990725" y="947420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" name="Text Box 2"/>
        <xdr:cNvSpPr txBox="1"/>
      </xdr:nvSpPr>
      <xdr:spPr>
        <a:xfrm>
          <a:off x="3268980" y="947420"/>
          <a:ext cx="46482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4" name=" "/>
        <xdr:cNvSpPr txBox="1"/>
      </xdr:nvSpPr>
      <xdr:spPr>
        <a:xfrm>
          <a:off x="1990090" y="947420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5" name=" "/>
        <xdr:cNvSpPr txBox="1"/>
      </xdr:nvSpPr>
      <xdr:spPr>
        <a:xfrm>
          <a:off x="3268980" y="947420"/>
          <a:ext cx="4648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6" name="Text Box 1"/>
        <xdr:cNvSpPr txBox="1"/>
      </xdr:nvSpPr>
      <xdr:spPr>
        <a:xfrm>
          <a:off x="1990725" y="947420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7" name="Text Box 2"/>
        <xdr:cNvSpPr txBox="1"/>
      </xdr:nvSpPr>
      <xdr:spPr>
        <a:xfrm>
          <a:off x="3268980" y="947420"/>
          <a:ext cx="46482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8" name="Text Box 1"/>
        <xdr:cNvSpPr txBox="1"/>
      </xdr:nvSpPr>
      <xdr:spPr>
        <a:xfrm>
          <a:off x="1990725" y="947420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9" name="Text Box 2"/>
        <xdr:cNvSpPr txBox="1"/>
      </xdr:nvSpPr>
      <xdr:spPr>
        <a:xfrm>
          <a:off x="3268980" y="947420"/>
          <a:ext cx="46482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50365" name="Text Box 1"/>
        <xdr:cNvSpPr txBox="1"/>
      </xdr:nvSpPr>
      <xdr:spPr>
        <a:xfrm>
          <a:off x="11677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50366" name="Text Box 2"/>
        <xdr:cNvSpPr txBox="1"/>
      </xdr:nvSpPr>
      <xdr:spPr>
        <a:xfrm>
          <a:off x="22783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" name="Text Box 1"/>
        <xdr:cNvSpPr txBox="1"/>
      </xdr:nvSpPr>
      <xdr:spPr>
        <a:xfrm>
          <a:off x="11677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" name="Text Box 2"/>
        <xdr:cNvSpPr txBox="1"/>
      </xdr:nvSpPr>
      <xdr:spPr>
        <a:xfrm>
          <a:off x="22783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4" name="Text Box 1"/>
        <xdr:cNvSpPr txBox="1"/>
      </xdr:nvSpPr>
      <xdr:spPr>
        <a:xfrm>
          <a:off x="11677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5" name="Text Box 2"/>
        <xdr:cNvSpPr txBox="1"/>
      </xdr:nvSpPr>
      <xdr:spPr>
        <a:xfrm>
          <a:off x="22783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6" name="Text Box 1"/>
        <xdr:cNvSpPr txBox="1"/>
      </xdr:nvSpPr>
      <xdr:spPr>
        <a:xfrm>
          <a:off x="11677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7" name="Text Box 2"/>
        <xdr:cNvSpPr txBox="1"/>
      </xdr:nvSpPr>
      <xdr:spPr>
        <a:xfrm>
          <a:off x="22783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8" name=" "/>
        <xdr:cNvSpPr txBox="1"/>
      </xdr:nvSpPr>
      <xdr:spPr>
        <a:xfrm>
          <a:off x="116713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9" name=" "/>
        <xdr:cNvSpPr txBox="1"/>
      </xdr:nvSpPr>
      <xdr:spPr>
        <a:xfrm>
          <a:off x="227838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0" name="Text Box 1"/>
        <xdr:cNvSpPr txBox="1"/>
      </xdr:nvSpPr>
      <xdr:spPr>
        <a:xfrm>
          <a:off x="11677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1" name="Text Box 2"/>
        <xdr:cNvSpPr txBox="1"/>
      </xdr:nvSpPr>
      <xdr:spPr>
        <a:xfrm>
          <a:off x="22783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2" name="Text Box 1"/>
        <xdr:cNvSpPr txBox="1"/>
      </xdr:nvSpPr>
      <xdr:spPr>
        <a:xfrm>
          <a:off x="11677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3" name="Text Box 2"/>
        <xdr:cNvSpPr txBox="1"/>
      </xdr:nvSpPr>
      <xdr:spPr>
        <a:xfrm>
          <a:off x="22783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4" name="Text Box 1"/>
        <xdr:cNvSpPr txBox="1"/>
      </xdr:nvSpPr>
      <xdr:spPr>
        <a:xfrm>
          <a:off x="11677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5" name="Text Box 2"/>
        <xdr:cNvSpPr txBox="1"/>
      </xdr:nvSpPr>
      <xdr:spPr>
        <a:xfrm>
          <a:off x="22783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6" name="Text Box 1"/>
        <xdr:cNvSpPr txBox="1"/>
      </xdr:nvSpPr>
      <xdr:spPr>
        <a:xfrm>
          <a:off x="11677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7" name="Text Box 2"/>
        <xdr:cNvSpPr txBox="1"/>
      </xdr:nvSpPr>
      <xdr:spPr>
        <a:xfrm>
          <a:off x="22783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8" name="Text Box 1"/>
        <xdr:cNvSpPr txBox="1"/>
      </xdr:nvSpPr>
      <xdr:spPr>
        <a:xfrm>
          <a:off x="11677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9" name="Text Box 2"/>
        <xdr:cNvSpPr txBox="1"/>
      </xdr:nvSpPr>
      <xdr:spPr>
        <a:xfrm>
          <a:off x="22783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0" name="Text Box 1"/>
        <xdr:cNvSpPr txBox="1"/>
      </xdr:nvSpPr>
      <xdr:spPr>
        <a:xfrm>
          <a:off x="11677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1" name="Text Box 2"/>
        <xdr:cNvSpPr txBox="1"/>
      </xdr:nvSpPr>
      <xdr:spPr>
        <a:xfrm>
          <a:off x="22783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22" name=" "/>
        <xdr:cNvSpPr txBox="1"/>
      </xdr:nvSpPr>
      <xdr:spPr>
        <a:xfrm>
          <a:off x="116713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3" name=" "/>
        <xdr:cNvSpPr txBox="1"/>
      </xdr:nvSpPr>
      <xdr:spPr>
        <a:xfrm>
          <a:off x="227838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4" name="Text Box 1"/>
        <xdr:cNvSpPr txBox="1"/>
      </xdr:nvSpPr>
      <xdr:spPr>
        <a:xfrm>
          <a:off x="11677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5" name="Text Box 2"/>
        <xdr:cNvSpPr txBox="1"/>
      </xdr:nvSpPr>
      <xdr:spPr>
        <a:xfrm>
          <a:off x="22783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6" name="Text Box 1"/>
        <xdr:cNvSpPr txBox="1"/>
      </xdr:nvSpPr>
      <xdr:spPr>
        <a:xfrm>
          <a:off x="11677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7" name="Text Box 2"/>
        <xdr:cNvSpPr txBox="1"/>
      </xdr:nvSpPr>
      <xdr:spPr>
        <a:xfrm>
          <a:off x="22783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48317" name="Text Box 1"/>
        <xdr:cNvSpPr txBox="1"/>
      </xdr:nvSpPr>
      <xdr:spPr>
        <a:xfrm>
          <a:off x="1289685" y="807720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48318" name="Text Box 2"/>
        <xdr:cNvSpPr txBox="1"/>
      </xdr:nvSpPr>
      <xdr:spPr>
        <a:xfrm>
          <a:off x="1981200" y="807720"/>
          <a:ext cx="65532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" name="Text Box 1"/>
        <xdr:cNvSpPr txBox="1"/>
      </xdr:nvSpPr>
      <xdr:spPr>
        <a:xfrm>
          <a:off x="1289685" y="807720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" name="Text Box 2"/>
        <xdr:cNvSpPr txBox="1"/>
      </xdr:nvSpPr>
      <xdr:spPr>
        <a:xfrm>
          <a:off x="1981200" y="807720"/>
          <a:ext cx="65532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4" name="Text Box 1"/>
        <xdr:cNvSpPr txBox="1"/>
      </xdr:nvSpPr>
      <xdr:spPr>
        <a:xfrm>
          <a:off x="1289685" y="807720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5" name="Text Box 2"/>
        <xdr:cNvSpPr txBox="1"/>
      </xdr:nvSpPr>
      <xdr:spPr>
        <a:xfrm>
          <a:off x="1981200" y="807720"/>
          <a:ext cx="65532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6" name="Text Box 1"/>
        <xdr:cNvSpPr txBox="1"/>
      </xdr:nvSpPr>
      <xdr:spPr>
        <a:xfrm>
          <a:off x="1289685" y="807720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7" name="Text Box 2"/>
        <xdr:cNvSpPr txBox="1"/>
      </xdr:nvSpPr>
      <xdr:spPr>
        <a:xfrm>
          <a:off x="1981200" y="807720"/>
          <a:ext cx="65532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8" name=" "/>
        <xdr:cNvSpPr txBox="1"/>
      </xdr:nvSpPr>
      <xdr:spPr>
        <a:xfrm>
          <a:off x="1289050" y="807720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9" name=" "/>
        <xdr:cNvSpPr txBox="1"/>
      </xdr:nvSpPr>
      <xdr:spPr>
        <a:xfrm>
          <a:off x="1981200" y="807720"/>
          <a:ext cx="6553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0" name="Text Box 1"/>
        <xdr:cNvSpPr txBox="1"/>
      </xdr:nvSpPr>
      <xdr:spPr>
        <a:xfrm>
          <a:off x="1289685" y="807720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1" name="Text Box 2"/>
        <xdr:cNvSpPr txBox="1"/>
      </xdr:nvSpPr>
      <xdr:spPr>
        <a:xfrm>
          <a:off x="1981200" y="807720"/>
          <a:ext cx="65532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2" name="Text Box 1"/>
        <xdr:cNvSpPr txBox="1"/>
      </xdr:nvSpPr>
      <xdr:spPr>
        <a:xfrm>
          <a:off x="1289685" y="807720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3" name="Text Box 2"/>
        <xdr:cNvSpPr txBox="1"/>
      </xdr:nvSpPr>
      <xdr:spPr>
        <a:xfrm>
          <a:off x="1981200" y="807720"/>
          <a:ext cx="65532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4" name="Text Box 1"/>
        <xdr:cNvSpPr txBox="1"/>
      </xdr:nvSpPr>
      <xdr:spPr>
        <a:xfrm>
          <a:off x="1289685" y="807720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5" name="Text Box 2"/>
        <xdr:cNvSpPr txBox="1"/>
      </xdr:nvSpPr>
      <xdr:spPr>
        <a:xfrm>
          <a:off x="1981200" y="807720"/>
          <a:ext cx="65532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6" name="Text Box 1"/>
        <xdr:cNvSpPr txBox="1"/>
      </xdr:nvSpPr>
      <xdr:spPr>
        <a:xfrm>
          <a:off x="1289685" y="807720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7" name="Text Box 2"/>
        <xdr:cNvSpPr txBox="1"/>
      </xdr:nvSpPr>
      <xdr:spPr>
        <a:xfrm>
          <a:off x="1981200" y="807720"/>
          <a:ext cx="65532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8" name="Text Box 1"/>
        <xdr:cNvSpPr txBox="1"/>
      </xdr:nvSpPr>
      <xdr:spPr>
        <a:xfrm>
          <a:off x="1289685" y="807720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9" name="Text Box 2"/>
        <xdr:cNvSpPr txBox="1"/>
      </xdr:nvSpPr>
      <xdr:spPr>
        <a:xfrm>
          <a:off x="1981200" y="807720"/>
          <a:ext cx="65532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0" name="Text Box 1"/>
        <xdr:cNvSpPr txBox="1"/>
      </xdr:nvSpPr>
      <xdr:spPr>
        <a:xfrm>
          <a:off x="1289685" y="807720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1" name="Text Box 2"/>
        <xdr:cNvSpPr txBox="1"/>
      </xdr:nvSpPr>
      <xdr:spPr>
        <a:xfrm>
          <a:off x="1981200" y="807720"/>
          <a:ext cx="65532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22" name=" "/>
        <xdr:cNvSpPr txBox="1"/>
      </xdr:nvSpPr>
      <xdr:spPr>
        <a:xfrm>
          <a:off x="1289050" y="807720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3" name=" "/>
        <xdr:cNvSpPr txBox="1"/>
      </xdr:nvSpPr>
      <xdr:spPr>
        <a:xfrm>
          <a:off x="1981200" y="807720"/>
          <a:ext cx="6553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4" name="Text Box 1"/>
        <xdr:cNvSpPr txBox="1"/>
      </xdr:nvSpPr>
      <xdr:spPr>
        <a:xfrm>
          <a:off x="1289685" y="807720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5" name="Text Box 2"/>
        <xdr:cNvSpPr txBox="1"/>
      </xdr:nvSpPr>
      <xdr:spPr>
        <a:xfrm>
          <a:off x="1981200" y="807720"/>
          <a:ext cx="65532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6" name="Text Box 1"/>
        <xdr:cNvSpPr txBox="1"/>
      </xdr:nvSpPr>
      <xdr:spPr>
        <a:xfrm>
          <a:off x="1289685" y="807720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7" name="Text Box 2"/>
        <xdr:cNvSpPr txBox="1"/>
      </xdr:nvSpPr>
      <xdr:spPr>
        <a:xfrm>
          <a:off x="1981200" y="807720"/>
          <a:ext cx="65532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46781" name="Text Box 1"/>
        <xdr:cNvSpPr txBox="1"/>
      </xdr:nvSpPr>
      <xdr:spPr>
        <a:xfrm>
          <a:off x="11296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46782" name="Text Box 2"/>
        <xdr:cNvSpPr txBox="1"/>
      </xdr:nvSpPr>
      <xdr:spPr>
        <a:xfrm>
          <a:off x="16535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" name="Text Box 1"/>
        <xdr:cNvSpPr txBox="1"/>
      </xdr:nvSpPr>
      <xdr:spPr>
        <a:xfrm>
          <a:off x="11296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" name="Text Box 2"/>
        <xdr:cNvSpPr txBox="1"/>
      </xdr:nvSpPr>
      <xdr:spPr>
        <a:xfrm>
          <a:off x="16535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4" name="Text Box 1"/>
        <xdr:cNvSpPr txBox="1"/>
      </xdr:nvSpPr>
      <xdr:spPr>
        <a:xfrm>
          <a:off x="11296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5" name="Text Box 2"/>
        <xdr:cNvSpPr txBox="1"/>
      </xdr:nvSpPr>
      <xdr:spPr>
        <a:xfrm>
          <a:off x="16535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6" name="Text Box 1"/>
        <xdr:cNvSpPr txBox="1"/>
      </xdr:nvSpPr>
      <xdr:spPr>
        <a:xfrm>
          <a:off x="11296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7" name="Text Box 2"/>
        <xdr:cNvSpPr txBox="1"/>
      </xdr:nvSpPr>
      <xdr:spPr>
        <a:xfrm>
          <a:off x="16535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8" name=" "/>
        <xdr:cNvSpPr txBox="1"/>
      </xdr:nvSpPr>
      <xdr:spPr>
        <a:xfrm>
          <a:off x="112903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9" name=" "/>
        <xdr:cNvSpPr txBox="1"/>
      </xdr:nvSpPr>
      <xdr:spPr>
        <a:xfrm>
          <a:off x="165354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0" name="Text Box 1"/>
        <xdr:cNvSpPr txBox="1"/>
      </xdr:nvSpPr>
      <xdr:spPr>
        <a:xfrm>
          <a:off x="11296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1" name="Text Box 2"/>
        <xdr:cNvSpPr txBox="1"/>
      </xdr:nvSpPr>
      <xdr:spPr>
        <a:xfrm>
          <a:off x="16535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2" name="Text Box 1"/>
        <xdr:cNvSpPr txBox="1"/>
      </xdr:nvSpPr>
      <xdr:spPr>
        <a:xfrm>
          <a:off x="11296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3" name="Text Box 2"/>
        <xdr:cNvSpPr txBox="1"/>
      </xdr:nvSpPr>
      <xdr:spPr>
        <a:xfrm>
          <a:off x="16535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4" name="Text Box 1"/>
        <xdr:cNvSpPr txBox="1"/>
      </xdr:nvSpPr>
      <xdr:spPr>
        <a:xfrm>
          <a:off x="11296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5" name="Text Box 2"/>
        <xdr:cNvSpPr txBox="1"/>
      </xdr:nvSpPr>
      <xdr:spPr>
        <a:xfrm>
          <a:off x="16535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6" name="Text Box 1"/>
        <xdr:cNvSpPr txBox="1"/>
      </xdr:nvSpPr>
      <xdr:spPr>
        <a:xfrm>
          <a:off x="11296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7" name="Text Box 2"/>
        <xdr:cNvSpPr txBox="1"/>
      </xdr:nvSpPr>
      <xdr:spPr>
        <a:xfrm>
          <a:off x="16535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8" name="Text Box 1"/>
        <xdr:cNvSpPr txBox="1"/>
      </xdr:nvSpPr>
      <xdr:spPr>
        <a:xfrm>
          <a:off x="11296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9" name="Text Box 2"/>
        <xdr:cNvSpPr txBox="1"/>
      </xdr:nvSpPr>
      <xdr:spPr>
        <a:xfrm>
          <a:off x="16535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0" name="Text Box 1"/>
        <xdr:cNvSpPr txBox="1"/>
      </xdr:nvSpPr>
      <xdr:spPr>
        <a:xfrm>
          <a:off x="11296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1" name="Text Box 2"/>
        <xdr:cNvSpPr txBox="1"/>
      </xdr:nvSpPr>
      <xdr:spPr>
        <a:xfrm>
          <a:off x="16535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22" name=" "/>
        <xdr:cNvSpPr txBox="1"/>
      </xdr:nvSpPr>
      <xdr:spPr>
        <a:xfrm>
          <a:off x="112903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3" name=" "/>
        <xdr:cNvSpPr txBox="1"/>
      </xdr:nvSpPr>
      <xdr:spPr>
        <a:xfrm>
          <a:off x="165354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4" name="Text Box 1"/>
        <xdr:cNvSpPr txBox="1"/>
      </xdr:nvSpPr>
      <xdr:spPr>
        <a:xfrm>
          <a:off x="11296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5" name="Text Box 2"/>
        <xdr:cNvSpPr txBox="1"/>
      </xdr:nvSpPr>
      <xdr:spPr>
        <a:xfrm>
          <a:off x="16535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6" name="Text Box 1"/>
        <xdr:cNvSpPr txBox="1"/>
      </xdr:nvSpPr>
      <xdr:spPr>
        <a:xfrm>
          <a:off x="11296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7" name="Text Box 2"/>
        <xdr:cNvSpPr txBox="1"/>
      </xdr:nvSpPr>
      <xdr:spPr>
        <a:xfrm>
          <a:off x="16535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42685" name="Text Box 1"/>
        <xdr:cNvSpPr txBox="1"/>
      </xdr:nvSpPr>
      <xdr:spPr>
        <a:xfrm>
          <a:off x="12287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42686" name="Text Box 2"/>
        <xdr:cNvSpPr txBox="1"/>
      </xdr:nvSpPr>
      <xdr:spPr>
        <a:xfrm>
          <a:off x="20955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" name="Text Box 1"/>
        <xdr:cNvSpPr txBox="1"/>
      </xdr:nvSpPr>
      <xdr:spPr>
        <a:xfrm>
          <a:off x="12287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" name="Text Box 2"/>
        <xdr:cNvSpPr txBox="1"/>
      </xdr:nvSpPr>
      <xdr:spPr>
        <a:xfrm>
          <a:off x="20955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4" name="Text Box 1"/>
        <xdr:cNvSpPr txBox="1"/>
      </xdr:nvSpPr>
      <xdr:spPr>
        <a:xfrm>
          <a:off x="12287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5" name="Text Box 2"/>
        <xdr:cNvSpPr txBox="1"/>
      </xdr:nvSpPr>
      <xdr:spPr>
        <a:xfrm>
          <a:off x="20955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6" name="Text Box 1"/>
        <xdr:cNvSpPr txBox="1"/>
      </xdr:nvSpPr>
      <xdr:spPr>
        <a:xfrm>
          <a:off x="12287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7" name="Text Box 2"/>
        <xdr:cNvSpPr txBox="1"/>
      </xdr:nvSpPr>
      <xdr:spPr>
        <a:xfrm>
          <a:off x="20955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8" name=" "/>
        <xdr:cNvSpPr txBox="1"/>
      </xdr:nvSpPr>
      <xdr:spPr>
        <a:xfrm>
          <a:off x="122809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9" name=" "/>
        <xdr:cNvSpPr txBox="1"/>
      </xdr:nvSpPr>
      <xdr:spPr>
        <a:xfrm>
          <a:off x="209550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0" name="Text Box 1"/>
        <xdr:cNvSpPr txBox="1"/>
      </xdr:nvSpPr>
      <xdr:spPr>
        <a:xfrm>
          <a:off x="12287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1" name="Text Box 2"/>
        <xdr:cNvSpPr txBox="1"/>
      </xdr:nvSpPr>
      <xdr:spPr>
        <a:xfrm>
          <a:off x="20955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2" name="Text Box 1"/>
        <xdr:cNvSpPr txBox="1"/>
      </xdr:nvSpPr>
      <xdr:spPr>
        <a:xfrm>
          <a:off x="12287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3" name="Text Box 2"/>
        <xdr:cNvSpPr txBox="1"/>
      </xdr:nvSpPr>
      <xdr:spPr>
        <a:xfrm>
          <a:off x="20955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4" name="Text Box 1"/>
        <xdr:cNvSpPr txBox="1"/>
      </xdr:nvSpPr>
      <xdr:spPr>
        <a:xfrm>
          <a:off x="12287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5" name="Text Box 2"/>
        <xdr:cNvSpPr txBox="1"/>
      </xdr:nvSpPr>
      <xdr:spPr>
        <a:xfrm>
          <a:off x="20955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6" name="Text Box 1"/>
        <xdr:cNvSpPr txBox="1"/>
      </xdr:nvSpPr>
      <xdr:spPr>
        <a:xfrm>
          <a:off x="12287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7" name="Text Box 2"/>
        <xdr:cNvSpPr txBox="1"/>
      </xdr:nvSpPr>
      <xdr:spPr>
        <a:xfrm>
          <a:off x="20955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8" name="Text Box 1"/>
        <xdr:cNvSpPr txBox="1"/>
      </xdr:nvSpPr>
      <xdr:spPr>
        <a:xfrm>
          <a:off x="12287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9" name="Text Box 2"/>
        <xdr:cNvSpPr txBox="1"/>
      </xdr:nvSpPr>
      <xdr:spPr>
        <a:xfrm>
          <a:off x="20955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0" name="Text Box 1"/>
        <xdr:cNvSpPr txBox="1"/>
      </xdr:nvSpPr>
      <xdr:spPr>
        <a:xfrm>
          <a:off x="12287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1" name="Text Box 2"/>
        <xdr:cNvSpPr txBox="1"/>
      </xdr:nvSpPr>
      <xdr:spPr>
        <a:xfrm>
          <a:off x="20955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22" name=" "/>
        <xdr:cNvSpPr txBox="1"/>
      </xdr:nvSpPr>
      <xdr:spPr>
        <a:xfrm>
          <a:off x="122809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3" name=" "/>
        <xdr:cNvSpPr txBox="1"/>
      </xdr:nvSpPr>
      <xdr:spPr>
        <a:xfrm>
          <a:off x="209550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4" name="Text Box 1"/>
        <xdr:cNvSpPr txBox="1"/>
      </xdr:nvSpPr>
      <xdr:spPr>
        <a:xfrm>
          <a:off x="12287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5" name="Text Box 2"/>
        <xdr:cNvSpPr txBox="1"/>
      </xdr:nvSpPr>
      <xdr:spPr>
        <a:xfrm>
          <a:off x="20955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6" name="Text Box 1"/>
        <xdr:cNvSpPr txBox="1"/>
      </xdr:nvSpPr>
      <xdr:spPr>
        <a:xfrm>
          <a:off x="12287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7" name="Text Box 2"/>
        <xdr:cNvSpPr txBox="1"/>
      </xdr:nvSpPr>
      <xdr:spPr>
        <a:xfrm>
          <a:off x="20955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36541" name="Text Box 1"/>
        <xdr:cNvSpPr txBox="1"/>
      </xdr:nvSpPr>
      <xdr:spPr>
        <a:xfrm>
          <a:off x="13887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6542" name="Text Box 2"/>
        <xdr:cNvSpPr txBox="1"/>
      </xdr:nvSpPr>
      <xdr:spPr>
        <a:xfrm>
          <a:off x="240792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38077" name=" "/>
        <xdr:cNvSpPr txBox="1"/>
      </xdr:nvSpPr>
      <xdr:spPr>
        <a:xfrm>
          <a:off x="138811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8078" name=" "/>
        <xdr:cNvSpPr txBox="1"/>
      </xdr:nvSpPr>
      <xdr:spPr>
        <a:xfrm>
          <a:off x="240792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" name="Text Box 1"/>
        <xdr:cNvSpPr txBox="1"/>
      </xdr:nvSpPr>
      <xdr:spPr>
        <a:xfrm>
          <a:off x="13887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" name="Text Box 2"/>
        <xdr:cNvSpPr txBox="1"/>
      </xdr:nvSpPr>
      <xdr:spPr>
        <a:xfrm>
          <a:off x="240792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4" name="Text Box 1"/>
        <xdr:cNvSpPr txBox="1"/>
      </xdr:nvSpPr>
      <xdr:spPr>
        <a:xfrm>
          <a:off x="13887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5" name="Text Box 2"/>
        <xdr:cNvSpPr txBox="1"/>
      </xdr:nvSpPr>
      <xdr:spPr>
        <a:xfrm>
          <a:off x="240792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6" name="Text Box 1"/>
        <xdr:cNvSpPr txBox="1"/>
      </xdr:nvSpPr>
      <xdr:spPr>
        <a:xfrm>
          <a:off x="13887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7" name="Text Box 2"/>
        <xdr:cNvSpPr txBox="1"/>
      </xdr:nvSpPr>
      <xdr:spPr>
        <a:xfrm>
          <a:off x="240792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8" name="Text Box 1"/>
        <xdr:cNvSpPr txBox="1"/>
      </xdr:nvSpPr>
      <xdr:spPr>
        <a:xfrm>
          <a:off x="13887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9" name="Text Box 2"/>
        <xdr:cNvSpPr txBox="1"/>
      </xdr:nvSpPr>
      <xdr:spPr>
        <a:xfrm>
          <a:off x="240792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0" name="Text Box 1"/>
        <xdr:cNvSpPr txBox="1"/>
      </xdr:nvSpPr>
      <xdr:spPr>
        <a:xfrm>
          <a:off x="13887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1" name="Text Box 2"/>
        <xdr:cNvSpPr txBox="1"/>
      </xdr:nvSpPr>
      <xdr:spPr>
        <a:xfrm>
          <a:off x="240792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2" name="Text Box 1"/>
        <xdr:cNvSpPr txBox="1"/>
      </xdr:nvSpPr>
      <xdr:spPr>
        <a:xfrm>
          <a:off x="13887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3" name="Text Box 2"/>
        <xdr:cNvSpPr txBox="1"/>
      </xdr:nvSpPr>
      <xdr:spPr>
        <a:xfrm>
          <a:off x="240792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14" name=" "/>
        <xdr:cNvSpPr txBox="1"/>
      </xdr:nvSpPr>
      <xdr:spPr>
        <a:xfrm>
          <a:off x="138811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5" name=" "/>
        <xdr:cNvSpPr txBox="1"/>
      </xdr:nvSpPr>
      <xdr:spPr>
        <a:xfrm>
          <a:off x="240792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6" name="Text Box 1"/>
        <xdr:cNvSpPr txBox="1"/>
      </xdr:nvSpPr>
      <xdr:spPr>
        <a:xfrm>
          <a:off x="13887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7" name="Text Box 2"/>
        <xdr:cNvSpPr txBox="1"/>
      </xdr:nvSpPr>
      <xdr:spPr>
        <a:xfrm>
          <a:off x="240792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8" name="Text Box 1"/>
        <xdr:cNvSpPr txBox="1"/>
      </xdr:nvSpPr>
      <xdr:spPr>
        <a:xfrm>
          <a:off x="13887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9" name="Text Box 2"/>
        <xdr:cNvSpPr txBox="1"/>
      </xdr:nvSpPr>
      <xdr:spPr>
        <a:xfrm>
          <a:off x="240792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33469" name="Text Box 1"/>
        <xdr:cNvSpPr txBox="1"/>
      </xdr:nvSpPr>
      <xdr:spPr>
        <a:xfrm>
          <a:off x="10915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3470" name="Text Box 2"/>
        <xdr:cNvSpPr txBox="1"/>
      </xdr:nvSpPr>
      <xdr:spPr>
        <a:xfrm>
          <a:off x="18669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" name="Text Box 1"/>
        <xdr:cNvSpPr txBox="1"/>
      </xdr:nvSpPr>
      <xdr:spPr>
        <a:xfrm>
          <a:off x="10915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" name="Text Box 2"/>
        <xdr:cNvSpPr txBox="1"/>
      </xdr:nvSpPr>
      <xdr:spPr>
        <a:xfrm>
          <a:off x="18669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4" name="Text Box 1"/>
        <xdr:cNvSpPr txBox="1"/>
      </xdr:nvSpPr>
      <xdr:spPr>
        <a:xfrm>
          <a:off x="10915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5" name="Text Box 2"/>
        <xdr:cNvSpPr txBox="1"/>
      </xdr:nvSpPr>
      <xdr:spPr>
        <a:xfrm>
          <a:off x="18669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6" name="Text Box 1"/>
        <xdr:cNvSpPr txBox="1"/>
      </xdr:nvSpPr>
      <xdr:spPr>
        <a:xfrm>
          <a:off x="10915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7" name="Text Box 2"/>
        <xdr:cNvSpPr txBox="1"/>
      </xdr:nvSpPr>
      <xdr:spPr>
        <a:xfrm>
          <a:off x="18669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8" name=" "/>
        <xdr:cNvSpPr txBox="1"/>
      </xdr:nvSpPr>
      <xdr:spPr>
        <a:xfrm>
          <a:off x="109093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9" name=" "/>
        <xdr:cNvSpPr txBox="1"/>
      </xdr:nvSpPr>
      <xdr:spPr>
        <a:xfrm>
          <a:off x="186690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0" name="Text Box 1"/>
        <xdr:cNvSpPr txBox="1"/>
      </xdr:nvSpPr>
      <xdr:spPr>
        <a:xfrm>
          <a:off x="10915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1" name="Text Box 2"/>
        <xdr:cNvSpPr txBox="1"/>
      </xdr:nvSpPr>
      <xdr:spPr>
        <a:xfrm>
          <a:off x="18669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2" name="Text Box 1"/>
        <xdr:cNvSpPr txBox="1"/>
      </xdr:nvSpPr>
      <xdr:spPr>
        <a:xfrm>
          <a:off x="10915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3" name="Text Box 2"/>
        <xdr:cNvSpPr txBox="1"/>
      </xdr:nvSpPr>
      <xdr:spPr>
        <a:xfrm>
          <a:off x="18669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4" name="Text Box 1"/>
        <xdr:cNvSpPr txBox="1"/>
      </xdr:nvSpPr>
      <xdr:spPr>
        <a:xfrm>
          <a:off x="10915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5" name="Text Box 2"/>
        <xdr:cNvSpPr txBox="1"/>
      </xdr:nvSpPr>
      <xdr:spPr>
        <a:xfrm>
          <a:off x="18669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6" name="Text Box 1"/>
        <xdr:cNvSpPr txBox="1"/>
      </xdr:nvSpPr>
      <xdr:spPr>
        <a:xfrm>
          <a:off x="10915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7" name="Text Box 2"/>
        <xdr:cNvSpPr txBox="1"/>
      </xdr:nvSpPr>
      <xdr:spPr>
        <a:xfrm>
          <a:off x="18669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8" name="Text Box 1"/>
        <xdr:cNvSpPr txBox="1"/>
      </xdr:nvSpPr>
      <xdr:spPr>
        <a:xfrm>
          <a:off x="10915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9" name="Text Box 2"/>
        <xdr:cNvSpPr txBox="1"/>
      </xdr:nvSpPr>
      <xdr:spPr>
        <a:xfrm>
          <a:off x="18669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0" name="Text Box 1"/>
        <xdr:cNvSpPr txBox="1"/>
      </xdr:nvSpPr>
      <xdr:spPr>
        <a:xfrm>
          <a:off x="10915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1" name="Text Box 2"/>
        <xdr:cNvSpPr txBox="1"/>
      </xdr:nvSpPr>
      <xdr:spPr>
        <a:xfrm>
          <a:off x="18669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22" name=" "/>
        <xdr:cNvSpPr txBox="1"/>
      </xdr:nvSpPr>
      <xdr:spPr>
        <a:xfrm>
          <a:off x="109093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3" name=" "/>
        <xdr:cNvSpPr txBox="1"/>
      </xdr:nvSpPr>
      <xdr:spPr>
        <a:xfrm>
          <a:off x="186690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4" name="Text Box 1"/>
        <xdr:cNvSpPr txBox="1"/>
      </xdr:nvSpPr>
      <xdr:spPr>
        <a:xfrm>
          <a:off x="10915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5" name="Text Box 2"/>
        <xdr:cNvSpPr txBox="1"/>
      </xdr:nvSpPr>
      <xdr:spPr>
        <a:xfrm>
          <a:off x="18669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6" name="Text Box 1"/>
        <xdr:cNvSpPr txBox="1"/>
      </xdr:nvSpPr>
      <xdr:spPr>
        <a:xfrm>
          <a:off x="10915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7" name="Text Box 2"/>
        <xdr:cNvSpPr txBox="1"/>
      </xdr:nvSpPr>
      <xdr:spPr>
        <a:xfrm>
          <a:off x="18669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31421" name="Text Box 1"/>
        <xdr:cNvSpPr txBox="1"/>
      </xdr:nvSpPr>
      <xdr:spPr>
        <a:xfrm>
          <a:off x="13811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1422" name="Text Box 2"/>
        <xdr:cNvSpPr txBox="1"/>
      </xdr:nvSpPr>
      <xdr:spPr>
        <a:xfrm>
          <a:off x="211836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" name="Text Box 1"/>
        <xdr:cNvSpPr txBox="1"/>
      </xdr:nvSpPr>
      <xdr:spPr>
        <a:xfrm>
          <a:off x="13811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" name="Text Box 2"/>
        <xdr:cNvSpPr txBox="1"/>
      </xdr:nvSpPr>
      <xdr:spPr>
        <a:xfrm>
          <a:off x="211836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4" name="Text Box 1"/>
        <xdr:cNvSpPr txBox="1"/>
      </xdr:nvSpPr>
      <xdr:spPr>
        <a:xfrm>
          <a:off x="13811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5" name="Text Box 2"/>
        <xdr:cNvSpPr txBox="1"/>
      </xdr:nvSpPr>
      <xdr:spPr>
        <a:xfrm>
          <a:off x="211836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6" name="Text Box 1"/>
        <xdr:cNvSpPr txBox="1"/>
      </xdr:nvSpPr>
      <xdr:spPr>
        <a:xfrm>
          <a:off x="13811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7" name="Text Box 2"/>
        <xdr:cNvSpPr txBox="1"/>
      </xdr:nvSpPr>
      <xdr:spPr>
        <a:xfrm>
          <a:off x="211836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8" name=" "/>
        <xdr:cNvSpPr txBox="1"/>
      </xdr:nvSpPr>
      <xdr:spPr>
        <a:xfrm>
          <a:off x="138049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9" name=" "/>
        <xdr:cNvSpPr txBox="1"/>
      </xdr:nvSpPr>
      <xdr:spPr>
        <a:xfrm>
          <a:off x="211836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0" name="Text Box 1"/>
        <xdr:cNvSpPr txBox="1"/>
      </xdr:nvSpPr>
      <xdr:spPr>
        <a:xfrm>
          <a:off x="13811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1" name="Text Box 2"/>
        <xdr:cNvSpPr txBox="1"/>
      </xdr:nvSpPr>
      <xdr:spPr>
        <a:xfrm>
          <a:off x="211836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2" name="Text Box 1"/>
        <xdr:cNvSpPr txBox="1"/>
      </xdr:nvSpPr>
      <xdr:spPr>
        <a:xfrm>
          <a:off x="13811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3" name="Text Box 2"/>
        <xdr:cNvSpPr txBox="1"/>
      </xdr:nvSpPr>
      <xdr:spPr>
        <a:xfrm>
          <a:off x="211836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4" name="Text Box 1"/>
        <xdr:cNvSpPr txBox="1"/>
      </xdr:nvSpPr>
      <xdr:spPr>
        <a:xfrm>
          <a:off x="13811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5" name="Text Box 2"/>
        <xdr:cNvSpPr txBox="1"/>
      </xdr:nvSpPr>
      <xdr:spPr>
        <a:xfrm>
          <a:off x="211836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6" name="Text Box 1"/>
        <xdr:cNvSpPr txBox="1"/>
      </xdr:nvSpPr>
      <xdr:spPr>
        <a:xfrm>
          <a:off x="13811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7" name="Text Box 2"/>
        <xdr:cNvSpPr txBox="1"/>
      </xdr:nvSpPr>
      <xdr:spPr>
        <a:xfrm>
          <a:off x="211836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8" name="Text Box 1"/>
        <xdr:cNvSpPr txBox="1"/>
      </xdr:nvSpPr>
      <xdr:spPr>
        <a:xfrm>
          <a:off x="13811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9" name="Text Box 2"/>
        <xdr:cNvSpPr txBox="1"/>
      </xdr:nvSpPr>
      <xdr:spPr>
        <a:xfrm>
          <a:off x="211836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0" name="Text Box 1"/>
        <xdr:cNvSpPr txBox="1"/>
      </xdr:nvSpPr>
      <xdr:spPr>
        <a:xfrm>
          <a:off x="13811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1" name="Text Box 2"/>
        <xdr:cNvSpPr txBox="1"/>
      </xdr:nvSpPr>
      <xdr:spPr>
        <a:xfrm>
          <a:off x="211836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22" name=" "/>
        <xdr:cNvSpPr txBox="1"/>
      </xdr:nvSpPr>
      <xdr:spPr>
        <a:xfrm>
          <a:off x="138049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3" name=" "/>
        <xdr:cNvSpPr txBox="1"/>
      </xdr:nvSpPr>
      <xdr:spPr>
        <a:xfrm>
          <a:off x="211836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4" name="Text Box 1"/>
        <xdr:cNvSpPr txBox="1"/>
      </xdr:nvSpPr>
      <xdr:spPr>
        <a:xfrm>
          <a:off x="13811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5" name="Text Box 2"/>
        <xdr:cNvSpPr txBox="1"/>
      </xdr:nvSpPr>
      <xdr:spPr>
        <a:xfrm>
          <a:off x="211836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6" name="Text Box 1"/>
        <xdr:cNvSpPr txBox="1"/>
      </xdr:nvSpPr>
      <xdr:spPr>
        <a:xfrm>
          <a:off x="13811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7" name="Text Box 2"/>
        <xdr:cNvSpPr txBox="1"/>
      </xdr:nvSpPr>
      <xdr:spPr>
        <a:xfrm>
          <a:off x="211836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30397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0398" name="Text Box 2"/>
        <xdr:cNvSpPr txBox="1"/>
      </xdr:nvSpPr>
      <xdr:spPr>
        <a:xfrm>
          <a:off x="20193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" name="Text Box 2"/>
        <xdr:cNvSpPr txBox="1"/>
      </xdr:nvSpPr>
      <xdr:spPr>
        <a:xfrm>
          <a:off x="20193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4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5" name="Text Box 2"/>
        <xdr:cNvSpPr txBox="1"/>
      </xdr:nvSpPr>
      <xdr:spPr>
        <a:xfrm>
          <a:off x="20193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6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7" name="Text Box 2"/>
        <xdr:cNvSpPr txBox="1"/>
      </xdr:nvSpPr>
      <xdr:spPr>
        <a:xfrm>
          <a:off x="20193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8" name=" "/>
        <xdr:cNvSpPr txBox="1"/>
      </xdr:nvSpPr>
      <xdr:spPr>
        <a:xfrm>
          <a:off x="118999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9" name=" "/>
        <xdr:cNvSpPr txBox="1"/>
      </xdr:nvSpPr>
      <xdr:spPr>
        <a:xfrm>
          <a:off x="201930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0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1" name="Text Box 2"/>
        <xdr:cNvSpPr txBox="1"/>
      </xdr:nvSpPr>
      <xdr:spPr>
        <a:xfrm>
          <a:off x="20193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2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3" name="Text Box 2"/>
        <xdr:cNvSpPr txBox="1"/>
      </xdr:nvSpPr>
      <xdr:spPr>
        <a:xfrm>
          <a:off x="20193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4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5" name="Text Box 2"/>
        <xdr:cNvSpPr txBox="1"/>
      </xdr:nvSpPr>
      <xdr:spPr>
        <a:xfrm>
          <a:off x="20193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6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7" name="Text Box 2"/>
        <xdr:cNvSpPr txBox="1"/>
      </xdr:nvSpPr>
      <xdr:spPr>
        <a:xfrm>
          <a:off x="20193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8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9" name="Text Box 2"/>
        <xdr:cNvSpPr txBox="1"/>
      </xdr:nvSpPr>
      <xdr:spPr>
        <a:xfrm>
          <a:off x="20193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0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1" name="Text Box 2"/>
        <xdr:cNvSpPr txBox="1"/>
      </xdr:nvSpPr>
      <xdr:spPr>
        <a:xfrm>
          <a:off x="20193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22" name=" "/>
        <xdr:cNvSpPr txBox="1"/>
      </xdr:nvSpPr>
      <xdr:spPr>
        <a:xfrm>
          <a:off x="118999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3" name=" "/>
        <xdr:cNvSpPr txBox="1"/>
      </xdr:nvSpPr>
      <xdr:spPr>
        <a:xfrm>
          <a:off x="201930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4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5" name="Text Box 2"/>
        <xdr:cNvSpPr txBox="1"/>
      </xdr:nvSpPr>
      <xdr:spPr>
        <a:xfrm>
          <a:off x="20193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6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7" name="Text Box 2"/>
        <xdr:cNvSpPr txBox="1"/>
      </xdr:nvSpPr>
      <xdr:spPr>
        <a:xfrm>
          <a:off x="201930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9885" name="Text Box 1"/>
        <xdr:cNvSpPr txBox="1"/>
      </xdr:nvSpPr>
      <xdr:spPr>
        <a:xfrm>
          <a:off x="11601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9886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" name="Text Box 1"/>
        <xdr:cNvSpPr txBox="1"/>
      </xdr:nvSpPr>
      <xdr:spPr>
        <a:xfrm>
          <a:off x="11601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4" name="Text Box 1"/>
        <xdr:cNvSpPr txBox="1"/>
      </xdr:nvSpPr>
      <xdr:spPr>
        <a:xfrm>
          <a:off x="11601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5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6" name="Text Box 1"/>
        <xdr:cNvSpPr txBox="1"/>
      </xdr:nvSpPr>
      <xdr:spPr>
        <a:xfrm>
          <a:off x="11601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7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8" name=" "/>
        <xdr:cNvSpPr txBox="1"/>
      </xdr:nvSpPr>
      <xdr:spPr>
        <a:xfrm>
          <a:off x="115951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9" name=" 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0" name="Text Box 1"/>
        <xdr:cNvSpPr txBox="1"/>
      </xdr:nvSpPr>
      <xdr:spPr>
        <a:xfrm>
          <a:off x="11601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1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2" name="Text Box 1"/>
        <xdr:cNvSpPr txBox="1"/>
      </xdr:nvSpPr>
      <xdr:spPr>
        <a:xfrm>
          <a:off x="11601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3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4" name="Text Box 1"/>
        <xdr:cNvSpPr txBox="1"/>
      </xdr:nvSpPr>
      <xdr:spPr>
        <a:xfrm>
          <a:off x="11601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5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6" name="Text Box 1"/>
        <xdr:cNvSpPr txBox="1"/>
      </xdr:nvSpPr>
      <xdr:spPr>
        <a:xfrm>
          <a:off x="11601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7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8" name="Text Box 1"/>
        <xdr:cNvSpPr txBox="1"/>
      </xdr:nvSpPr>
      <xdr:spPr>
        <a:xfrm>
          <a:off x="11601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9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0" name="Text Box 1"/>
        <xdr:cNvSpPr txBox="1"/>
      </xdr:nvSpPr>
      <xdr:spPr>
        <a:xfrm>
          <a:off x="11601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1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22" name=" "/>
        <xdr:cNvSpPr txBox="1"/>
      </xdr:nvSpPr>
      <xdr:spPr>
        <a:xfrm>
          <a:off x="115951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3" name=" 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4" name="Text Box 1"/>
        <xdr:cNvSpPr txBox="1"/>
      </xdr:nvSpPr>
      <xdr:spPr>
        <a:xfrm>
          <a:off x="11601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5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6" name="Text Box 1"/>
        <xdr:cNvSpPr txBox="1"/>
      </xdr:nvSpPr>
      <xdr:spPr>
        <a:xfrm>
          <a:off x="11601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7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" name="Text Box 1"/>
        <xdr:cNvSpPr txBox="1"/>
      </xdr:nvSpPr>
      <xdr:spPr>
        <a:xfrm>
          <a:off x="1038225" y="76390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" name="Text Box 2"/>
        <xdr:cNvSpPr txBox="1"/>
      </xdr:nvSpPr>
      <xdr:spPr>
        <a:xfrm>
          <a:off x="1562100" y="76390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4" name="Text Box 1"/>
        <xdr:cNvSpPr txBox="1"/>
      </xdr:nvSpPr>
      <xdr:spPr>
        <a:xfrm>
          <a:off x="1038225" y="76390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5" name="Text Box 2"/>
        <xdr:cNvSpPr txBox="1"/>
      </xdr:nvSpPr>
      <xdr:spPr>
        <a:xfrm>
          <a:off x="1562100" y="76390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6" name="Text Box 1"/>
        <xdr:cNvSpPr txBox="1"/>
      </xdr:nvSpPr>
      <xdr:spPr>
        <a:xfrm>
          <a:off x="1038225" y="76390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7" name="Text Box 2"/>
        <xdr:cNvSpPr txBox="1"/>
      </xdr:nvSpPr>
      <xdr:spPr>
        <a:xfrm>
          <a:off x="1562100" y="76390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8" name=" "/>
        <xdr:cNvSpPr txBox="1"/>
      </xdr:nvSpPr>
      <xdr:spPr>
        <a:xfrm>
          <a:off x="1037590" y="76390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9" name=" "/>
        <xdr:cNvSpPr txBox="1"/>
      </xdr:nvSpPr>
      <xdr:spPr>
        <a:xfrm>
          <a:off x="1562100" y="76390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0" name="Text Box 1"/>
        <xdr:cNvSpPr txBox="1"/>
      </xdr:nvSpPr>
      <xdr:spPr>
        <a:xfrm>
          <a:off x="1038225" y="76390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1" name="Text Box 2"/>
        <xdr:cNvSpPr txBox="1"/>
      </xdr:nvSpPr>
      <xdr:spPr>
        <a:xfrm>
          <a:off x="1562100" y="76390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2" name="Text Box 1"/>
        <xdr:cNvSpPr txBox="1"/>
      </xdr:nvSpPr>
      <xdr:spPr>
        <a:xfrm>
          <a:off x="1038225" y="76390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3" name="Text Box 2"/>
        <xdr:cNvSpPr txBox="1"/>
      </xdr:nvSpPr>
      <xdr:spPr>
        <a:xfrm>
          <a:off x="1562100" y="76390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4" name="Text Box 1"/>
        <xdr:cNvSpPr txBox="1"/>
      </xdr:nvSpPr>
      <xdr:spPr>
        <a:xfrm>
          <a:off x="1038225" y="76390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5" name="Text Box 2"/>
        <xdr:cNvSpPr txBox="1"/>
      </xdr:nvSpPr>
      <xdr:spPr>
        <a:xfrm>
          <a:off x="1562100" y="76390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6" name="Text Box 1"/>
        <xdr:cNvSpPr txBox="1"/>
      </xdr:nvSpPr>
      <xdr:spPr>
        <a:xfrm>
          <a:off x="1038225" y="76390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7" name="Text Box 2"/>
        <xdr:cNvSpPr txBox="1"/>
      </xdr:nvSpPr>
      <xdr:spPr>
        <a:xfrm>
          <a:off x="1562100" y="76390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8" name="Text Box 1"/>
        <xdr:cNvSpPr txBox="1"/>
      </xdr:nvSpPr>
      <xdr:spPr>
        <a:xfrm>
          <a:off x="1038225" y="76390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9" name="Text Box 2"/>
        <xdr:cNvSpPr txBox="1"/>
      </xdr:nvSpPr>
      <xdr:spPr>
        <a:xfrm>
          <a:off x="1562100" y="76390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0" name="Text Box 1"/>
        <xdr:cNvSpPr txBox="1"/>
      </xdr:nvSpPr>
      <xdr:spPr>
        <a:xfrm>
          <a:off x="1038225" y="76390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1" name="Text Box 2"/>
        <xdr:cNvSpPr txBox="1"/>
      </xdr:nvSpPr>
      <xdr:spPr>
        <a:xfrm>
          <a:off x="1562100" y="76390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22" name=" "/>
        <xdr:cNvSpPr txBox="1"/>
      </xdr:nvSpPr>
      <xdr:spPr>
        <a:xfrm>
          <a:off x="1037590" y="76390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3" name=" "/>
        <xdr:cNvSpPr txBox="1"/>
      </xdr:nvSpPr>
      <xdr:spPr>
        <a:xfrm>
          <a:off x="1562100" y="76390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4" name="Text Box 1"/>
        <xdr:cNvSpPr txBox="1"/>
      </xdr:nvSpPr>
      <xdr:spPr>
        <a:xfrm>
          <a:off x="1038225" y="76390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5" name="Text Box 2"/>
        <xdr:cNvSpPr txBox="1"/>
      </xdr:nvSpPr>
      <xdr:spPr>
        <a:xfrm>
          <a:off x="1562100" y="76390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6" name="Text Box 1"/>
        <xdr:cNvSpPr txBox="1"/>
      </xdr:nvSpPr>
      <xdr:spPr>
        <a:xfrm>
          <a:off x="1038225" y="76390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7" name="Text Box 2"/>
        <xdr:cNvSpPr txBox="1"/>
      </xdr:nvSpPr>
      <xdr:spPr>
        <a:xfrm>
          <a:off x="1562100" y="76390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2721" name="Text Box 1"/>
        <xdr:cNvSpPr txBox="1"/>
      </xdr:nvSpPr>
      <xdr:spPr>
        <a:xfrm>
          <a:off x="15411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2722" name="Text Box 2"/>
        <xdr:cNvSpPr txBox="1"/>
      </xdr:nvSpPr>
      <xdr:spPr>
        <a:xfrm>
          <a:off x="2712720" y="760095"/>
          <a:ext cx="53340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161290</xdr:colOff>
      <xdr:row>3</xdr:row>
      <xdr:rowOff>0</xdr:rowOff>
    </xdr:from>
    <xdr:to>
      <xdr:col>1</xdr:col>
      <xdr:colOff>532130</xdr:colOff>
      <xdr:row>3</xdr:row>
      <xdr:rowOff>0</xdr:rowOff>
    </xdr:to>
    <xdr:sp>
      <xdr:nvSpPr>
        <xdr:cNvPr id="22977" name="Text Box 1"/>
        <xdr:cNvSpPr txBox="1"/>
      </xdr:nvSpPr>
      <xdr:spPr>
        <a:xfrm>
          <a:off x="1540510" y="760095"/>
          <a:ext cx="37084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" name="Text Box 1"/>
        <xdr:cNvSpPr txBox="1"/>
      </xdr:nvSpPr>
      <xdr:spPr>
        <a:xfrm>
          <a:off x="15411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" name="Text Box 2"/>
        <xdr:cNvSpPr txBox="1"/>
      </xdr:nvSpPr>
      <xdr:spPr>
        <a:xfrm>
          <a:off x="2712720" y="760095"/>
          <a:ext cx="53340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4" name="Text Box 1"/>
        <xdr:cNvSpPr txBox="1"/>
      </xdr:nvSpPr>
      <xdr:spPr>
        <a:xfrm>
          <a:off x="15411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5" name="Text Box 2"/>
        <xdr:cNvSpPr txBox="1"/>
      </xdr:nvSpPr>
      <xdr:spPr>
        <a:xfrm>
          <a:off x="2712720" y="760095"/>
          <a:ext cx="53340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6" name="Text Box 1"/>
        <xdr:cNvSpPr txBox="1"/>
      </xdr:nvSpPr>
      <xdr:spPr>
        <a:xfrm>
          <a:off x="15411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7" name="Text Box 2"/>
        <xdr:cNvSpPr txBox="1"/>
      </xdr:nvSpPr>
      <xdr:spPr>
        <a:xfrm>
          <a:off x="2712720" y="760095"/>
          <a:ext cx="53340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8" name=" "/>
        <xdr:cNvSpPr txBox="1"/>
      </xdr:nvSpPr>
      <xdr:spPr>
        <a:xfrm>
          <a:off x="154051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9" name=" "/>
        <xdr:cNvSpPr txBox="1"/>
      </xdr:nvSpPr>
      <xdr:spPr>
        <a:xfrm>
          <a:off x="2712720" y="760095"/>
          <a:ext cx="5334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0" name="Text Box 1"/>
        <xdr:cNvSpPr txBox="1"/>
      </xdr:nvSpPr>
      <xdr:spPr>
        <a:xfrm>
          <a:off x="15411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1" name="Text Box 2"/>
        <xdr:cNvSpPr txBox="1"/>
      </xdr:nvSpPr>
      <xdr:spPr>
        <a:xfrm>
          <a:off x="2712720" y="760095"/>
          <a:ext cx="53340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2" name="Text Box 1"/>
        <xdr:cNvSpPr txBox="1"/>
      </xdr:nvSpPr>
      <xdr:spPr>
        <a:xfrm>
          <a:off x="15411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3" name="Text Box 2"/>
        <xdr:cNvSpPr txBox="1"/>
      </xdr:nvSpPr>
      <xdr:spPr>
        <a:xfrm>
          <a:off x="2712720" y="760095"/>
          <a:ext cx="53340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161290</xdr:colOff>
      <xdr:row>0</xdr:row>
      <xdr:rowOff>0</xdr:rowOff>
    </xdr:from>
    <xdr:to>
      <xdr:col>1</xdr:col>
      <xdr:colOff>533400</xdr:colOff>
      <xdr:row>0</xdr:row>
      <xdr:rowOff>0</xdr:rowOff>
    </xdr:to>
    <xdr:sp>
      <xdr:nvSpPr>
        <xdr:cNvPr id="19457" name="Text Box 1"/>
        <xdr:cNvSpPr txBox="1"/>
      </xdr:nvSpPr>
      <xdr:spPr>
        <a:xfrm>
          <a:off x="1365250" y="0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>
      <xdr:nvSpPr>
        <xdr:cNvPr id="19458" name="Text Box 2"/>
        <xdr:cNvSpPr txBox="1"/>
      </xdr:nvSpPr>
      <xdr:spPr>
        <a:xfrm>
          <a:off x="1884045" y="0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161290</xdr:colOff>
      <xdr:row>0</xdr:row>
      <xdr:rowOff>0</xdr:rowOff>
    </xdr:from>
    <xdr:to>
      <xdr:col>1</xdr:col>
      <xdr:colOff>533400</xdr:colOff>
      <xdr:row>0</xdr:row>
      <xdr:rowOff>0</xdr:rowOff>
    </xdr:to>
    <xdr:sp>
      <xdr:nvSpPr>
        <xdr:cNvPr id="19459" name="Text Box 1"/>
        <xdr:cNvSpPr txBox="1"/>
      </xdr:nvSpPr>
      <xdr:spPr>
        <a:xfrm>
          <a:off x="1365250" y="0"/>
          <a:ext cx="372110" cy="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累计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>
      <xdr:nvSpPr>
        <xdr:cNvPr id="19460" name="Text Box 2"/>
        <xdr:cNvSpPr txBox="1"/>
      </xdr:nvSpPr>
      <xdr:spPr>
        <a:xfrm>
          <a:off x="1884045" y="0"/>
          <a:ext cx="680085" cy="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学龄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9473" name="Text Box 1"/>
        <xdr:cNvSpPr txBox="1"/>
      </xdr:nvSpPr>
      <xdr:spPr>
        <a:xfrm>
          <a:off x="1365885" y="82232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9474" name="Text Box 2"/>
        <xdr:cNvSpPr txBox="1"/>
      </xdr:nvSpPr>
      <xdr:spPr>
        <a:xfrm>
          <a:off x="1884045" y="82232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" name="Text Box 1"/>
        <xdr:cNvSpPr txBox="1"/>
      </xdr:nvSpPr>
      <xdr:spPr>
        <a:xfrm>
          <a:off x="1365885" y="82232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" name="Text Box 2"/>
        <xdr:cNvSpPr txBox="1"/>
      </xdr:nvSpPr>
      <xdr:spPr>
        <a:xfrm>
          <a:off x="1884045" y="82232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4" name="Text Box 1"/>
        <xdr:cNvSpPr txBox="1"/>
      </xdr:nvSpPr>
      <xdr:spPr>
        <a:xfrm>
          <a:off x="1365885" y="82232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5" name="Text Box 2"/>
        <xdr:cNvSpPr txBox="1"/>
      </xdr:nvSpPr>
      <xdr:spPr>
        <a:xfrm>
          <a:off x="1884045" y="82232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6" name="Text Box 1"/>
        <xdr:cNvSpPr txBox="1"/>
      </xdr:nvSpPr>
      <xdr:spPr>
        <a:xfrm>
          <a:off x="1365885" y="82232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7" name="Text Box 2"/>
        <xdr:cNvSpPr txBox="1"/>
      </xdr:nvSpPr>
      <xdr:spPr>
        <a:xfrm>
          <a:off x="1884045" y="82232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8" name=" "/>
        <xdr:cNvSpPr txBox="1"/>
      </xdr:nvSpPr>
      <xdr:spPr>
        <a:xfrm>
          <a:off x="1365250" y="82232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9" name=" "/>
        <xdr:cNvSpPr txBox="1"/>
      </xdr:nvSpPr>
      <xdr:spPr>
        <a:xfrm>
          <a:off x="1884045" y="82232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0" name="Text Box 1"/>
        <xdr:cNvSpPr txBox="1"/>
      </xdr:nvSpPr>
      <xdr:spPr>
        <a:xfrm>
          <a:off x="1365885" y="82232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1" name="Text Box 2"/>
        <xdr:cNvSpPr txBox="1"/>
      </xdr:nvSpPr>
      <xdr:spPr>
        <a:xfrm>
          <a:off x="1884045" y="82232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2" name="Text Box 1"/>
        <xdr:cNvSpPr txBox="1"/>
      </xdr:nvSpPr>
      <xdr:spPr>
        <a:xfrm>
          <a:off x="1365885" y="82232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3" name="Text Box 2"/>
        <xdr:cNvSpPr txBox="1"/>
      </xdr:nvSpPr>
      <xdr:spPr>
        <a:xfrm>
          <a:off x="1884045" y="82232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3313" name="Text Box 1"/>
        <xdr:cNvSpPr txBox="1"/>
      </xdr:nvSpPr>
      <xdr:spPr>
        <a:xfrm>
          <a:off x="13201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3314" name="Text Box 2"/>
        <xdr:cNvSpPr txBox="1"/>
      </xdr:nvSpPr>
      <xdr:spPr>
        <a:xfrm>
          <a:off x="23012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" name="Text Box 1"/>
        <xdr:cNvSpPr txBox="1"/>
      </xdr:nvSpPr>
      <xdr:spPr>
        <a:xfrm>
          <a:off x="13201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" name="Text Box 2"/>
        <xdr:cNvSpPr txBox="1"/>
      </xdr:nvSpPr>
      <xdr:spPr>
        <a:xfrm>
          <a:off x="23012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4" name="Text Box 1"/>
        <xdr:cNvSpPr txBox="1"/>
      </xdr:nvSpPr>
      <xdr:spPr>
        <a:xfrm>
          <a:off x="13201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5" name="Text Box 2"/>
        <xdr:cNvSpPr txBox="1"/>
      </xdr:nvSpPr>
      <xdr:spPr>
        <a:xfrm>
          <a:off x="23012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6" name="Text Box 1"/>
        <xdr:cNvSpPr txBox="1"/>
      </xdr:nvSpPr>
      <xdr:spPr>
        <a:xfrm>
          <a:off x="13201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7" name="Text Box 2"/>
        <xdr:cNvSpPr txBox="1"/>
      </xdr:nvSpPr>
      <xdr:spPr>
        <a:xfrm>
          <a:off x="23012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8" name=" "/>
        <xdr:cNvSpPr txBox="1"/>
      </xdr:nvSpPr>
      <xdr:spPr>
        <a:xfrm>
          <a:off x="131953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9" name=" "/>
        <xdr:cNvSpPr txBox="1"/>
      </xdr:nvSpPr>
      <xdr:spPr>
        <a:xfrm>
          <a:off x="230124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0" name="Text Box 1"/>
        <xdr:cNvSpPr txBox="1"/>
      </xdr:nvSpPr>
      <xdr:spPr>
        <a:xfrm>
          <a:off x="13201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1" name="Text Box 2"/>
        <xdr:cNvSpPr txBox="1"/>
      </xdr:nvSpPr>
      <xdr:spPr>
        <a:xfrm>
          <a:off x="23012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2" name="Text Box 1"/>
        <xdr:cNvSpPr txBox="1"/>
      </xdr:nvSpPr>
      <xdr:spPr>
        <a:xfrm>
          <a:off x="132016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3" name="Text Box 2"/>
        <xdr:cNvSpPr txBox="1"/>
      </xdr:nvSpPr>
      <xdr:spPr>
        <a:xfrm>
          <a:off x="23012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7169" name="Text Box 1"/>
        <xdr:cNvSpPr txBox="1"/>
      </xdr:nvSpPr>
      <xdr:spPr>
        <a:xfrm>
          <a:off x="13125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7170" name="Text Box 2"/>
        <xdr:cNvSpPr txBox="1"/>
      </xdr:nvSpPr>
      <xdr:spPr>
        <a:xfrm>
          <a:off x="24688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" name="Text Box 1"/>
        <xdr:cNvSpPr txBox="1"/>
      </xdr:nvSpPr>
      <xdr:spPr>
        <a:xfrm>
          <a:off x="13125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" name="Text Box 2"/>
        <xdr:cNvSpPr txBox="1"/>
      </xdr:nvSpPr>
      <xdr:spPr>
        <a:xfrm>
          <a:off x="24688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4" name="Text Box 1"/>
        <xdr:cNvSpPr txBox="1"/>
      </xdr:nvSpPr>
      <xdr:spPr>
        <a:xfrm>
          <a:off x="13125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5" name="Text Box 2"/>
        <xdr:cNvSpPr txBox="1"/>
      </xdr:nvSpPr>
      <xdr:spPr>
        <a:xfrm>
          <a:off x="24688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6" name="Text Box 1"/>
        <xdr:cNvSpPr txBox="1"/>
      </xdr:nvSpPr>
      <xdr:spPr>
        <a:xfrm>
          <a:off x="13125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7" name="Text Box 2"/>
        <xdr:cNvSpPr txBox="1"/>
      </xdr:nvSpPr>
      <xdr:spPr>
        <a:xfrm>
          <a:off x="24688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8" name=" "/>
        <xdr:cNvSpPr txBox="1"/>
      </xdr:nvSpPr>
      <xdr:spPr>
        <a:xfrm>
          <a:off x="131191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9" name=" "/>
        <xdr:cNvSpPr txBox="1"/>
      </xdr:nvSpPr>
      <xdr:spPr>
        <a:xfrm>
          <a:off x="246888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0" name="Text Box 1"/>
        <xdr:cNvSpPr txBox="1"/>
      </xdr:nvSpPr>
      <xdr:spPr>
        <a:xfrm>
          <a:off x="13125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1" name="Text Box 2"/>
        <xdr:cNvSpPr txBox="1"/>
      </xdr:nvSpPr>
      <xdr:spPr>
        <a:xfrm>
          <a:off x="24688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2" name="Text Box 1"/>
        <xdr:cNvSpPr txBox="1"/>
      </xdr:nvSpPr>
      <xdr:spPr>
        <a:xfrm>
          <a:off x="13125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3" name="Text Box 2"/>
        <xdr:cNvSpPr txBox="1"/>
      </xdr:nvSpPr>
      <xdr:spPr>
        <a:xfrm>
          <a:off x="24688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4" name="Text Box 1"/>
        <xdr:cNvSpPr txBox="1"/>
      </xdr:nvSpPr>
      <xdr:spPr>
        <a:xfrm>
          <a:off x="13125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5" name="Text Box 2"/>
        <xdr:cNvSpPr txBox="1"/>
      </xdr:nvSpPr>
      <xdr:spPr>
        <a:xfrm>
          <a:off x="24688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6" name="Text Box 1"/>
        <xdr:cNvSpPr txBox="1"/>
      </xdr:nvSpPr>
      <xdr:spPr>
        <a:xfrm>
          <a:off x="13125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7" name="Text Box 2"/>
        <xdr:cNvSpPr txBox="1"/>
      </xdr:nvSpPr>
      <xdr:spPr>
        <a:xfrm>
          <a:off x="24688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8" name="Text Box 1"/>
        <xdr:cNvSpPr txBox="1"/>
      </xdr:nvSpPr>
      <xdr:spPr>
        <a:xfrm>
          <a:off x="13125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9" name="Text Box 2"/>
        <xdr:cNvSpPr txBox="1"/>
      </xdr:nvSpPr>
      <xdr:spPr>
        <a:xfrm>
          <a:off x="24688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0" name="Text Box 1"/>
        <xdr:cNvSpPr txBox="1"/>
      </xdr:nvSpPr>
      <xdr:spPr>
        <a:xfrm>
          <a:off x="13125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1" name="Text Box 2"/>
        <xdr:cNvSpPr txBox="1"/>
      </xdr:nvSpPr>
      <xdr:spPr>
        <a:xfrm>
          <a:off x="24688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22" name=" "/>
        <xdr:cNvSpPr txBox="1"/>
      </xdr:nvSpPr>
      <xdr:spPr>
        <a:xfrm>
          <a:off x="131191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3" name=" "/>
        <xdr:cNvSpPr txBox="1"/>
      </xdr:nvSpPr>
      <xdr:spPr>
        <a:xfrm>
          <a:off x="246888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4" name="Text Box 1"/>
        <xdr:cNvSpPr txBox="1"/>
      </xdr:nvSpPr>
      <xdr:spPr>
        <a:xfrm>
          <a:off x="13125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5" name="Text Box 2"/>
        <xdr:cNvSpPr txBox="1"/>
      </xdr:nvSpPr>
      <xdr:spPr>
        <a:xfrm>
          <a:off x="24688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6" name="Text Box 1"/>
        <xdr:cNvSpPr txBox="1"/>
      </xdr:nvSpPr>
      <xdr:spPr>
        <a:xfrm>
          <a:off x="13125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7" name="Text Box 2"/>
        <xdr:cNvSpPr txBox="1"/>
      </xdr:nvSpPr>
      <xdr:spPr>
        <a:xfrm>
          <a:off x="246888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3073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074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4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5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6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7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8" name=" "/>
        <xdr:cNvSpPr txBox="1"/>
      </xdr:nvSpPr>
      <xdr:spPr>
        <a:xfrm>
          <a:off x="118999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9" name=" 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0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1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2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3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4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5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6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7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8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9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0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1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22" name=" "/>
        <xdr:cNvSpPr txBox="1"/>
      </xdr:nvSpPr>
      <xdr:spPr>
        <a:xfrm>
          <a:off x="118999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3" name=" 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4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5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6" name="Text Box 1"/>
        <xdr:cNvSpPr txBox="1"/>
      </xdr:nvSpPr>
      <xdr:spPr>
        <a:xfrm>
          <a:off x="11906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7" name="Text Box 2"/>
        <xdr:cNvSpPr txBox="1"/>
      </xdr:nvSpPr>
      <xdr:spPr>
        <a:xfrm>
          <a:off x="20726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" name="Text Box 1"/>
        <xdr:cNvSpPr txBox="1"/>
      </xdr:nvSpPr>
      <xdr:spPr>
        <a:xfrm>
          <a:off x="1466850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" name="Text Box 2"/>
        <xdr:cNvSpPr txBox="1"/>
      </xdr:nvSpPr>
      <xdr:spPr>
        <a:xfrm>
          <a:off x="358267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4</xdr:row>
      <xdr:rowOff>0</xdr:rowOff>
    </xdr:from>
    <xdr:to>
      <xdr:col>1</xdr:col>
      <xdr:colOff>534035</xdr:colOff>
      <xdr:row>4</xdr:row>
      <xdr:rowOff>0</xdr:rowOff>
    </xdr:to>
    <xdr:sp>
      <xdr:nvSpPr>
        <xdr:cNvPr id="1026" name="Text Box 1"/>
        <xdr:cNvSpPr txBox="1"/>
      </xdr:nvSpPr>
      <xdr:spPr>
        <a:xfrm>
          <a:off x="1466850" y="100012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3</xdr:col>
      <xdr:colOff>0</xdr:colOff>
      <xdr:row>4</xdr:row>
      <xdr:rowOff>0</xdr:rowOff>
    </xdr:to>
    <xdr:sp>
      <xdr:nvSpPr>
        <xdr:cNvPr id="1027" name="Text Box 2"/>
        <xdr:cNvSpPr txBox="1"/>
      </xdr:nvSpPr>
      <xdr:spPr>
        <a:xfrm>
          <a:off x="3582670" y="100012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6</xdr:row>
      <xdr:rowOff>0</xdr:rowOff>
    </xdr:from>
    <xdr:to>
      <xdr:col>1</xdr:col>
      <xdr:colOff>534035</xdr:colOff>
      <xdr:row>6</xdr:row>
      <xdr:rowOff>0</xdr:rowOff>
    </xdr:to>
    <xdr:sp>
      <xdr:nvSpPr>
        <xdr:cNvPr id="2050" name="Text Box 1"/>
        <xdr:cNvSpPr txBox="1"/>
      </xdr:nvSpPr>
      <xdr:spPr>
        <a:xfrm>
          <a:off x="1466850" y="164782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3</xdr:col>
      <xdr:colOff>0</xdr:colOff>
      <xdr:row>6</xdr:row>
      <xdr:rowOff>0</xdr:rowOff>
    </xdr:to>
    <xdr:sp>
      <xdr:nvSpPr>
        <xdr:cNvPr id="2051" name="Text Box 2"/>
        <xdr:cNvSpPr txBox="1"/>
      </xdr:nvSpPr>
      <xdr:spPr>
        <a:xfrm>
          <a:off x="3582670" y="164782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4" name="Text Box 1"/>
        <xdr:cNvSpPr txBox="1"/>
      </xdr:nvSpPr>
      <xdr:spPr>
        <a:xfrm>
          <a:off x="1466850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5" name="Text Box 2"/>
        <xdr:cNvSpPr txBox="1"/>
      </xdr:nvSpPr>
      <xdr:spPr>
        <a:xfrm>
          <a:off x="358267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6" name="Text Box 1"/>
        <xdr:cNvSpPr txBox="1"/>
      </xdr:nvSpPr>
      <xdr:spPr>
        <a:xfrm>
          <a:off x="1466850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7" name="Text Box 2"/>
        <xdr:cNvSpPr txBox="1"/>
      </xdr:nvSpPr>
      <xdr:spPr>
        <a:xfrm>
          <a:off x="358267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8" name="Text Box 1"/>
        <xdr:cNvSpPr txBox="1"/>
      </xdr:nvSpPr>
      <xdr:spPr>
        <a:xfrm>
          <a:off x="1466850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9" name="Text Box 2"/>
        <xdr:cNvSpPr txBox="1"/>
      </xdr:nvSpPr>
      <xdr:spPr>
        <a:xfrm>
          <a:off x="358267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10" name=" "/>
        <xdr:cNvSpPr txBox="1"/>
      </xdr:nvSpPr>
      <xdr:spPr>
        <a:xfrm>
          <a:off x="1466215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1" name=" "/>
        <xdr:cNvSpPr txBox="1"/>
      </xdr:nvSpPr>
      <xdr:spPr>
        <a:xfrm>
          <a:off x="358267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2" name="Text Box 1"/>
        <xdr:cNvSpPr txBox="1"/>
      </xdr:nvSpPr>
      <xdr:spPr>
        <a:xfrm>
          <a:off x="1466850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3" name="Text Box 2"/>
        <xdr:cNvSpPr txBox="1"/>
      </xdr:nvSpPr>
      <xdr:spPr>
        <a:xfrm>
          <a:off x="358267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4" name="Text Box 1"/>
        <xdr:cNvSpPr txBox="1"/>
      </xdr:nvSpPr>
      <xdr:spPr>
        <a:xfrm>
          <a:off x="1466850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5" name="Text Box 2"/>
        <xdr:cNvSpPr txBox="1"/>
      </xdr:nvSpPr>
      <xdr:spPr>
        <a:xfrm>
          <a:off x="358267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6" name="Text Box 1"/>
        <xdr:cNvSpPr txBox="1"/>
      </xdr:nvSpPr>
      <xdr:spPr>
        <a:xfrm>
          <a:off x="1466850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7" name="Text Box 2"/>
        <xdr:cNvSpPr txBox="1"/>
      </xdr:nvSpPr>
      <xdr:spPr>
        <a:xfrm>
          <a:off x="358267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8" name="Text Box 1"/>
        <xdr:cNvSpPr txBox="1"/>
      </xdr:nvSpPr>
      <xdr:spPr>
        <a:xfrm>
          <a:off x="1466850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9" name="Text Box 2"/>
        <xdr:cNvSpPr txBox="1"/>
      </xdr:nvSpPr>
      <xdr:spPr>
        <a:xfrm>
          <a:off x="358267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0" name="Text Box 1"/>
        <xdr:cNvSpPr txBox="1"/>
      </xdr:nvSpPr>
      <xdr:spPr>
        <a:xfrm>
          <a:off x="1466850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1" name="Text Box 2"/>
        <xdr:cNvSpPr txBox="1"/>
      </xdr:nvSpPr>
      <xdr:spPr>
        <a:xfrm>
          <a:off x="358267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2" name="Text Box 1"/>
        <xdr:cNvSpPr txBox="1"/>
      </xdr:nvSpPr>
      <xdr:spPr>
        <a:xfrm>
          <a:off x="1466850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3" name="Text Box 2"/>
        <xdr:cNvSpPr txBox="1"/>
      </xdr:nvSpPr>
      <xdr:spPr>
        <a:xfrm>
          <a:off x="358267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24" name=" "/>
        <xdr:cNvSpPr txBox="1"/>
      </xdr:nvSpPr>
      <xdr:spPr>
        <a:xfrm>
          <a:off x="1466215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5" name=" "/>
        <xdr:cNvSpPr txBox="1"/>
      </xdr:nvSpPr>
      <xdr:spPr>
        <a:xfrm>
          <a:off x="358267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6" name="Text Box 1"/>
        <xdr:cNvSpPr txBox="1"/>
      </xdr:nvSpPr>
      <xdr:spPr>
        <a:xfrm>
          <a:off x="1466850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7" name="Text Box 2"/>
        <xdr:cNvSpPr txBox="1"/>
      </xdr:nvSpPr>
      <xdr:spPr>
        <a:xfrm>
          <a:off x="358267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8" name="Text Box 1"/>
        <xdr:cNvSpPr txBox="1"/>
      </xdr:nvSpPr>
      <xdr:spPr>
        <a:xfrm>
          <a:off x="1466850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9" name="Text Box 2"/>
        <xdr:cNvSpPr txBox="1"/>
      </xdr:nvSpPr>
      <xdr:spPr>
        <a:xfrm>
          <a:off x="358267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57533" name="Text Box 1"/>
        <xdr:cNvSpPr txBox="1"/>
      </xdr:nvSpPr>
      <xdr:spPr>
        <a:xfrm>
          <a:off x="11982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57534" name="Text Box 2"/>
        <xdr:cNvSpPr txBox="1"/>
      </xdr:nvSpPr>
      <xdr:spPr>
        <a:xfrm>
          <a:off x="23012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" name="Text Box 1"/>
        <xdr:cNvSpPr txBox="1"/>
      </xdr:nvSpPr>
      <xdr:spPr>
        <a:xfrm>
          <a:off x="11982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" name="Text Box 2"/>
        <xdr:cNvSpPr txBox="1"/>
      </xdr:nvSpPr>
      <xdr:spPr>
        <a:xfrm>
          <a:off x="23012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4" name="Text Box 1"/>
        <xdr:cNvSpPr txBox="1"/>
      </xdr:nvSpPr>
      <xdr:spPr>
        <a:xfrm>
          <a:off x="11982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5" name="Text Box 2"/>
        <xdr:cNvSpPr txBox="1"/>
      </xdr:nvSpPr>
      <xdr:spPr>
        <a:xfrm>
          <a:off x="23012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6" name="Text Box 1"/>
        <xdr:cNvSpPr txBox="1"/>
      </xdr:nvSpPr>
      <xdr:spPr>
        <a:xfrm>
          <a:off x="11982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7" name="Text Box 2"/>
        <xdr:cNvSpPr txBox="1"/>
      </xdr:nvSpPr>
      <xdr:spPr>
        <a:xfrm>
          <a:off x="23012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8" name=" "/>
        <xdr:cNvSpPr txBox="1"/>
      </xdr:nvSpPr>
      <xdr:spPr>
        <a:xfrm>
          <a:off x="119761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9" name=" "/>
        <xdr:cNvSpPr txBox="1"/>
      </xdr:nvSpPr>
      <xdr:spPr>
        <a:xfrm>
          <a:off x="230124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0" name="Text Box 1"/>
        <xdr:cNvSpPr txBox="1"/>
      </xdr:nvSpPr>
      <xdr:spPr>
        <a:xfrm>
          <a:off x="11982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1" name="Text Box 2"/>
        <xdr:cNvSpPr txBox="1"/>
      </xdr:nvSpPr>
      <xdr:spPr>
        <a:xfrm>
          <a:off x="23012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2" name="Text Box 1"/>
        <xdr:cNvSpPr txBox="1"/>
      </xdr:nvSpPr>
      <xdr:spPr>
        <a:xfrm>
          <a:off x="11982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3" name="Text Box 2"/>
        <xdr:cNvSpPr txBox="1"/>
      </xdr:nvSpPr>
      <xdr:spPr>
        <a:xfrm>
          <a:off x="23012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4" name="Text Box 1"/>
        <xdr:cNvSpPr txBox="1"/>
      </xdr:nvSpPr>
      <xdr:spPr>
        <a:xfrm>
          <a:off x="11982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5" name="Text Box 2"/>
        <xdr:cNvSpPr txBox="1"/>
      </xdr:nvSpPr>
      <xdr:spPr>
        <a:xfrm>
          <a:off x="23012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6" name="Text Box 1"/>
        <xdr:cNvSpPr txBox="1"/>
      </xdr:nvSpPr>
      <xdr:spPr>
        <a:xfrm>
          <a:off x="11982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7" name="Text Box 2"/>
        <xdr:cNvSpPr txBox="1"/>
      </xdr:nvSpPr>
      <xdr:spPr>
        <a:xfrm>
          <a:off x="23012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8" name="Text Box 1"/>
        <xdr:cNvSpPr txBox="1"/>
      </xdr:nvSpPr>
      <xdr:spPr>
        <a:xfrm>
          <a:off x="11982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9" name="Text Box 2"/>
        <xdr:cNvSpPr txBox="1"/>
      </xdr:nvSpPr>
      <xdr:spPr>
        <a:xfrm>
          <a:off x="23012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0" name="Text Box 1"/>
        <xdr:cNvSpPr txBox="1"/>
      </xdr:nvSpPr>
      <xdr:spPr>
        <a:xfrm>
          <a:off x="11982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1" name="Text Box 2"/>
        <xdr:cNvSpPr txBox="1"/>
      </xdr:nvSpPr>
      <xdr:spPr>
        <a:xfrm>
          <a:off x="23012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22" name=" "/>
        <xdr:cNvSpPr txBox="1"/>
      </xdr:nvSpPr>
      <xdr:spPr>
        <a:xfrm>
          <a:off x="119761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3" name=" "/>
        <xdr:cNvSpPr txBox="1"/>
      </xdr:nvSpPr>
      <xdr:spPr>
        <a:xfrm>
          <a:off x="2301240" y="760095"/>
          <a:ext cx="680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4" name="Text Box 1"/>
        <xdr:cNvSpPr txBox="1"/>
      </xdr:nvSpPr>
      <xdr:spPr>
        <a:xfrm>
          <a:off x="11982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5" name="Text Box 2"/>
        <xdr:cNvSpPr txBox="1"/>
      </xdr:nvSpPr>
      <xdr:spPr>
        <a:xfrm>
          <a:off x="23012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6" name="Text Box 1"/>
        <xdr:cNvSpPr txBox="1"/>
      </xdr:nvSpPr>
      <xdr:spPr>
        <a:xfrm>
          <a:off x="119824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7" name="Text Box 2"/>
        <xdr:cNvSpPr txBox="1"/>
      </xdr:nvSpPr>
      <xdr:spPr>
        <a:xfrm>
          <a:off x="2301240" y="760095"/>
          <a:ext cx="680085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53437" name="Text Box 1"/>
        <xdr:cNvSpPr txBox="1"/>
      </xdr:nvSpPr>
      <xdr:spPr>
        <a:xfrm>
          <a:off x="14573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53438" name="Text Box 2"/>
        <xdr:cNvSpPr txBox="1"/>
      </xdr:nvSpPr>
      <xdr:spPr>
        <a:xfrm>
          <a:off x="2308860" y="760095"/>
          <a:ext cx="68580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" name="Text Box 1"/>
        <xdr:cNvSpPr txBox="1"/>
      </xdr:nvSpPr>
      <xdr:spPr>
        <a:xfrm>
          <a:off x="14573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3" name="Text Box 2"/>
        <xdr:cNvSpPr txBox="1"/>
      </xdr:nvSpPr>
      <xdr:spPr>
        <a:xfrm>
          <a:off x="2308860" y="760095"/>
          <a:ext cx="68580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4" name="Text Box 1"/>
        <xdr:cNvSpPr txBox="1"/>
      </xdr:nvSpPr>
      <xdr:spPr>
        <a:xfrm>
          <a:off x="14573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5" name="Text Box 2"/>
        <xdr:cNvSpPr txBox="1"/>
      </xdr:nvSpPr>
      <xdr:spPr>
        <a:xfrm>
          <a:off x="2308860" y="760095"/>
          <a:ext cx="68580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6" name="Text Box 1"/>
        <xdr:cNvSpPr txBox="1"/>
      </xdr:nvSpPr>
      <xdr:spPr>
        <a:xfrm>
          <a:off x="14573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7" name="Text Box 2"/>
        <xdr:cNvSpPr txBox="1"/>
      </xdr:nvSpPr>
      <xdr:spPr>
        <a:xfrm>
          <a:off x="2308860" y="760095"/>
          <a:ext cx="68580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8" name=" "/>
        <xdr:cNvSpPr txBox="1"/>
      </xdr:nvSpPr>
      <xdr:spPr>
        <a:xfrm>
          <a:off x="145669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9" name=" "/>
        <xdr:cNvSpPr txBox="1"/>
      </xdr:nvSpPr>
      <xdr:spPr>
        <a:xfrm>
          <a:off x="2308860" y="760095"/>
          <a:ext cx="6858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0" name="Text Box 1"/>
        <xdr:cNvSpPr txBox="1"/>
      </xdr:nvSpPr>
      <xdr:spPr>
        <a:xfrm>
          <a:off x="14573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1" name="Text Box 2"/>
        <xdr:cNvSpPr txBox="1"/>
      </xdr:nvSpPr>
      <xdr:spPr>
        <a:xfrm>
          <a:off x="2308860" y="760095"/>
          <a:ext cx="68580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2" name="Text Box 1"/>
        <xdr:cNvSpPr txBox="1"/>
      </xdr:nvSpPr>
      <xdr:spPr>
        <a:xfrm>
          <a:off x="14573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3" name="Text Box 2"/>
        <xdr:cNvSpPr txBox="1"/>
      </xdr:nvSpPr>
      <xdr:spPr>
        <a:xfrm>
          <a:off x="2308860" y="760095"/>
          <a:ext cx="68580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4" name="Text Box 1"/>
        <xdr:cNvSpPr txBox="1"/>
      </xdr:nvSpPr>
      <xdr:spPr>
        <a:xfrm>
          <a:off x="14573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5" name="Text Box 2"/>
        <xdr:cNvSpPr txBox="1"/>
      </xdr:nvSpPr>
      <xdr:spPr>
        <a:xfrm>
          <a:off x="2308860" y="760095"/>
          <a:ext cx="68580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6" name="Text Box 1"/>
        <xdr:cNvSpPr txBox="1"/>
      </xdr:nvSpPr>
      <xdr:spPr>
        <a:xfrm>
          <a:off x="14573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7" name="Text Box 2"/>
        <xdr:cNvSpPr txBox="1"/>
      </xdr:nvSpPr>
      <xdr:spPr>
        <a:xfrm>
          <a:off x="2308860" y="760095"/>
          <a:ext cx="68580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18" name="Text Box 1"/>
        <xdr:cNvSpPr txBox="1"/>
      </xdr:nvSpPr>
      <xdr:spPr>
        <a:xfrm>
          <a:off x="14573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19" name="Text Box 2"/>
        <xdr:cNvSpPr txBox="1"/>
      </xdr:nvSpPr>
      <xdr:spPr>
        <a:xfrm>
          <a:off x="2308860" y="760095"/>
          <a:ext cx="68580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0" name="Text Box 1"/>
        <xdr:cNvSpPr txBox="1"/>
      </xdr:nvSpPr>
      <xdr:spPr>
        <a:xfrm>
          <a:off x="14573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1" name="Text Box 2"/>
        <xdr:cNvSpPr txBox="1"/>
      </xdr:nvSpPr>
      <xdr:spPr>
        <a:xfrm>
          <a:off x="2308860" y="760095"/>
          <a:ext cx="68580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161910</xdr:colOff>
      <xdr:row>3</xdr:row>
      <xdr:rowOff>0</xdr:rowOff>
    </xdr:from>
    <xdr:to>
      <xdr:col>1</xdr:col>
      <xdr:colOff>533118</xdr:colOff>
      <xdr:row>3</xdr:row>
      <xdr:rowOff>0</xdr:rowOff>
    </xdr:to>
    <xdr:sp>
      <xdr:nvSpPr>
        <xdr:cNvPr id="22" name=" "/>
        <xdr:cNvSpPr txBox="1"/>
      </xdr:nvSpPr>
      <xdr:spPr>
        <a:xfrm>
          <a:off x="1456690" y="760095"/>
          <a:ext cx="3714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3" name=" "/>
        <xdr:cNvSpPr txBox="1"/>
      </xdr:nvSpPr>
      <xdr:spPr>
        <a:xfrm>
          <a:off x="2308860" y="760095"/>
          <a:ext cx="6858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en-US" altLang="zh-CN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4" name="Text Box 1"/>
        <xdr:cNvSpPr txBox="1"/>
      </xdr:nvSpPr>
      <xdr:spPr>
        <a:xfrm>
          <a:off x="14573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5" name="Text Box 2"/>
        <xdr:cNvSpPr txBox="1"/>
      </xdr:nvSpPr>
      <xdr:spPr>
        <a:xfrm>
          <a:off x="2308860" y="760095"/>
          <a:ext cx="68580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161925</xdr:colOff>
      <xdr:row>3</xdr:row>
      <xdr:rowOff>0</xdr:rowOff>
    </xdr:from>
    <xdr:to>
      <xdr:col>1</xdr:col>
      <xdr:colOff>534035</xdr:colOff>
      <xdr:row>3</xdr:row>
      <xdr:rowOff>0</xdr:rowOff>
    </xdr:to>
    <xdr:sp>
      <xdr:nvSpPr>
        <xdr:cNvPr id="26" name="Text Box 1"/>
        <xdr:cNvSpPr txBox="1"/>
      </xdr:nvSpPr>
      <xdr:spPr>
        <a:xfrm>
          <a:off x="1457325" y="760095"/>
          <a:ext cx="37211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累计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>
      <xdr:nvSpPr>
        <xdr:cNvPr id="27" name="Text Box 2"/>
        <xdr:cNvSpPr txBox="1"/>
      </xdr:nvSpPr>
      <xdr:spPr>
        <a:xfrm>
          <a:off x="2308860" y="760095"/>
          <a:ext cx="685800" cy="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学龄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表_8568771697" displayName="表_8568771697" ref="J20:J21">
  <tableColumns count="1">
    <tableColumn id="1" name="福建晋江农村商业银行股份有限公司龙湖支行"/>
  </tableColumns>
  <tableStyleInfo name="TENCENT_DOCS_BUILD_IN_TABLE_STYLE_ROW_normal_#000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workbookViewId="0">
      <selection activeCell="A26" sqref="$A26:$XFD26"/>
    </sheetView>
  </sheetViews>
  <sheetFormatPr defaultColWidth="8.925" defaultRowHeight="14.25"/>
  <cols>
    <col min="1" max="1" width="24" customWidth="1"/>
    <col min="2" max="2" width="18.9" customWidth="1"/>
    <col min="3" max="3" width="6.1" customWidth="1"/>
    <col min="4" max="4" width="12.4" customWidth="1"/>
    <col min="5" max="5" width="11.6333333333333" style="57" customWidth="1"/>
    <col min="6" max="6" width="9.56666666666667" style="57" customWidth="1"/>
    <col min="7" max="7" width="7.5" style="57" customWidth="1"/>
    <col min="8" max="8" width="5.7" style="149" customWidth="1"/>
    <col min="9" max="9" width="5.9" style="149" customWidth="1"/>
    <col min="10" max="10" width="19.9" style="150" customWidth="1"/>
    <col min="11" max="11" width="22.7" customWidth="1"/>
  </cols>
  <sheetData>
    <row r="1" ht="25.5" spans="1:11">
      <c r="A1" s="33" t="s">
        <v>0</v>
      </c>
      <c r="B1" s="33"/>
      <c r="C1" s="33"/>
      <c r="D1" s="33"/>
      <c r="E1" s="33"/>
      <c r="F1" s="33"/>
      <c r="G1" s="33"/>
      <c r="H1" s="35"/>
      <c r="I1" s="35"/>
      <c r="J1" s="34"/>
      <c r="K1" s="33"/>
    </row>
    <row r="2" ht="29" customHeight="1" spans="1:11">
      <c r="A2" s="22" t="s">
        <v>1</v>
      </c>
      <c r="B2" s="22"/>
      <c r="C2" s="22"/>
      <c r="D2" s="22"/>
      <c r="E2" s="22"/>
      <c r="F2" s="22"/>
      <c r="G2" s="22"/>
      <c r="H2" s="23"/>
      <c r="I2" s="23"/>
      <c r="J2" s="21"/>
      <c r="K2" s="22"/>
    </row>
    <row r="3" ht="20.1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/>
      <c r="G3" s="7"/>
      <c r="H3" s="7"/>
      <c r="I3" s="8"/>
      <c r="J3" s="9" t="s">
        <v>7</v>
      </c>
      <c r="K3" s="10" t="s">
        <v>8</v>
      </c>
    </row>
    <row r="4" ht="18.9" customHeight="1" spans="1:11">
      <c r="A4" s="5"/>
      <c r="B4" s="5"/>
      <c r="C4" s="5"/>
      <c r="D4" s="5"/>
      <c r="E4" s="11" t="s">
        <v>9</v>
      </c>
      <c r="F4" s="11" t="s">
        <v>10</v>
      </c>
      <c r="G4" s="5" t="s">
        <v>11</v>
      </c>
      <c r="H4" s="12" t="s">
        <v>12</v>
      </c>
      <c r="I4" s="12"/>
      <c r="J4" s="9"/>
      <c r="K4" s="10"/>
    </row>
    <row r="5" ht="21" customHeight="1" spans="1:11">
      <c r="A5" s="5"/>
      <c r="B5" s="5"/>
      <c r="C5" s="5"/>
      <c r="D5" s="5"/>
      <c r="E5" s="13"/>
      <c r="F5" s="13"/>
      <c r="G5" s="5"/>
      <c r="H5" s="14" t="s">
        <v>13</v>
      </c>
      <c r="I5" s="14" t="s">
        <v>14</v>
      </c>
      <c r="J5" s="9"/>
      <c r="K5" s="10"/>
    </row>
    <row r="6" ht="18" customHeight="1" spans="1:11">
      <c r="A6" s="5" t="s">
        <v>15</v>
      </c>
      <c r="B6" s="5" t="s">
        <v>16</v>
      </c>
      <c r="C6" s="5" t="s">
        <v>17</v>
      </c>
      <c r="D6" s="5" t="s">
        <v>18</v>
      </c>
      <c r="E6" s="5">
        <v>0</v>
      </c>
      <c r="F6" s="5">
        <v>620</v>
      </c>
      <c r="G6" s="5">
        <v>320</v>
      </c>
      <c r="H6" s="14">
        <v>130</v>
      </c>
      <c r="I6" s="14">
        <v>65</v>
      </c>
      <c r="J6" s="5" t="s">
        <v>19</v>
      </c>
      <c r="K6" s="5" t="s">
        <v>19</v>
      </c>
    </row>
    <row r="7" ht="18" customHeight="1" spans="1:11">
      <c r="A7" s="5" t="s">
        <v>20</v>
      </c>
      <c r="B7" s="5" t="s">
        <v>21</v>
      </c>
      <c r="C7" s="5" t="s">
        <v>17</v>
      </c>
      <c r="D7" s="5" t="s">
        <v>22</v>
      </c>
      <c r="E7" s="5">
        <v>0</v>
      </c>
      <c r="F7" s="5">
        <v>520</v>
      </c>
      <c r="G7" s="5">
        <v>320</v>
      </c>
      <c r="H7" s="14">
        <v>130</v>
      </c>
      <c r="I7" s="14">
        <v>65</v>
      </c>
      <c r="J7" s="5" t="s">
        <v>19</v>
      </c>
      <c r="K7" s="5" t="s">
        <v>19</v>
      </c>
    </row>
    <row r="8" ht="18" customHeight="1" spans="1:11">
      <c r="A8" s="5" t="s">
        <v>23</v>
      </c>
      <c r="B8" s="5" t="s">
        <v>24</v>
      </c>
      <c r="C8" s="5" t="s">
        <v>17</v>
      </c>
      <c r="D8" s="5" t="s">
        <v>22</v>
      </c>
      <c r="E8" s="5">
        <v>0</v>
      </c>
      <c r="F8" s="5">
        <v>520</v>
      </c>
      <c r="G8" s="5">
        <v>320</v>
      </c>
      <c r="H8" s="14">
        <v>130</v>
      </c>
      <c r="I8" s="14">
        <v>65</v>
      </c>
      <c r="J8" s="5" t="s">
        <v>19</v>
      </c>
      <c r="K8" s="5" t="s">
        <v>19</v>
      </c>
    </row>
    <row r="9" ht="18" customHeight="1" spans="1:11">
      <c r="A9" s="5" t="s">
        <v>25</v>
      </c>
      <c r="B9" s="5" t="s">
        <v>26</v>
      </c>
      <c r="C9" s="5" t="s">
        <v>17</v>
      </c>
      <c r="D9" s="5" t="s">
        <v>18</v>
      </c>
      <c r="E9" s="5">
        <v>0</v>
      </c>
      <c r="F9" s="5">
        <v>620</v>
      </c>
      <c r="G9" s="5">
        <v>320</v>
      </c>
      <c r="H9" s="14">
        <v>353.5</v>
      </c>
      <c r="I9" s="14">
        <v>65</v>
      </c>
      <c r="J9" s="5" t="s">
        <v>19</v>
      </c>
      <c r="K9" s="5" t="s">
        <v>19</v>
      </c>
    </row>
    <row r="10" ht="18" customHeight="1" spans="1:11">
      <c r="A10" s="5" t="s">
        <v>27</v>
      </c>
      <c r="B10" s="5" t="s">
        <v>28</v>
      </c>
      <c r="C10" s="5" t="s">
        <v>17</v>
      </c>
      <c r="D10" s="5" t="s">
        <v>22</v>
      </c>
      <c r="E10" s="5">
        <v>0</v>
      </c>
      <c r="F10" s="5">
        <v>520</v>
      </c>
      <c r="G10" s="5">
        <v>320</v>
      </c>
      <c r="H10" s="14">
        <v>353.5</v>
      </c>
      <c r="I10" s="14">
        <v>65</v>
      </c>
      <c r="J10" s="5" t="s">
        <v>19</v>
      </c>
      <c r="K10" s="5" t="s">
        <v>19</v>
      </c>
    </row>
    <row r="11" ht="18" customHeight="1" spans="1:11">
      <c r="A11" s="5" t="s">
        <v>29</v>
      </c>
      <c r="B11" s="5" t="s">
        <v>30</v>
      </c>
      <c r="C11" s="5" t="s">
        <v>17</v>
      </c>
      <c r="D11" s="5" t="s">
        <v>18</v>
      </c>
      <c r="E11" s="5">
        <v>0</v>
      </c>
      <c r="F11" s="5">
        <v>620</v>
      </c>
      <c r="G11" s="5">
        <v>320</v>
      </c>
      <c r="H11" s="14">
        <v>35</v>
      </c>
      <c r="I11" s="14">
        <v>35</v>
      </c>
      <c r="J11" s="5" t="s">
        <v>19</v>
      </c>
      <c r="K11" s="5" t="s">
        <v>19</v>
      </c>
    </row>
    <row r="12" ht="18" customHeight="1" spans="1:11">
      <c r="A12" s="5" t="s">
        <v>31</v>
      </c>
      <c r="B12" s="5" t="s">
        <v>32</v>
      </c>
      <c r="C12" s="5" t="s">
        <v>17</v>
      </c>
      <c r="D12" s="5" t="s">
        <v>33</v>
      </c>
      <c r="E12" s="5">
        <v>0</v>
      </c>
      <c r="F12" s="5">
        <v>430</v>
      </c>
      <c r="G12" s="5">
        <v>320</v>
      </c>
      <c r="H12" s="14">
        <v>55.4</v>
      </c>
      <c r="I12" s="14">
        <v>35</v>
      </c>
      <c r="J12" s="5" t="s">
        <v>19</v>
      </c>
      <c r="K12" s="5" t="s">
        <v>19</v>
      </c>
    </row>
    <row r="13" ht="18" customHeight="1" spans="1:11">
      <c r="A13" s="5" t="s">
        <v>34</v>
      </c>
      <c r="B13" s="5" t="s">
        <v>35</v>
      </c>
      <c r="C13" s="5" t="s">
        <v>17</v>
      </c>
      <c r="D13" s="5" t="s">
        <v>33</v>
      </c>
      <c r="E13" s="5">
        <v>0</v>
      </c>
      <c r="F13" s="5">
        <v>430</v>
      </c>
      <c r="G13" s="5">
        <v>320</v>
      </c>
      <c r="H13" s="14">
        <v>45</v>
      </c>
      <c r="I13" s="14">
        <v>45</v>
      </c>
      <c r="J13" s="5" t="s">
        <v>19</v>
      </c>
      <c r="K13" s="5" t="s">
        <v>19</v>
      </c>
    </row>
    <row r="14" s="89" customFormat="1" ht="18" customHeight="1" spans="1:11">
      <c r="A14" s="5" t="s">
        <v>36</v>
      </c>
      <c r="B14" s="5" t="s">
        <v>37</v>
      </c>
      <c r="C14" s="5" t="s">
        <v>17</v>
      </c>
      <c r="D14" s="5" t="s">
        <v>18</v>
      </c>
      <c r="E14" s="5">
        <v>0</v>
      </c>
      <c r="F14" s="5">
        <v>620</v>
      </c>
      <c r="G14" s="5">
        <v>320</v>
      </c>
      <c r="H14" s="14">
        <v>75</v>
      </c>
      <c r="I14" s="14">
        <v>35</v>
      </c>
      <c r="J14" s="5" t="s">
        <v>19</v>
      </c>
      <c r="K14" s="5" t="s">
        <v>19</v>
      </c>
    </row>
    <row r="15" s="89" customFormat="1" ht="18" customHeight="1" spans="1:11">
      <c r="A15" s="5" t="s">
        <v>38</v>
      </c>
      <c r="B15" s="5" t="s">
        <v>39</v>
      </c>
      <c r="C15" s="5" t="s">
        <v>17</v>
      </c>
      <c r="D15" s="5" t="s">
        <v>33</v>
      </c>
      <c r="E15" s="5">
        <v>0</v>
      </c>
      <c r="F15" s="5">
        <v>430</v>
      </c>
      <c r="G15" s="5">
        <v>320</v>
      </c>
      <c r="H15" s="14">
        <v>75</v>
      </c>
      <c r="I15" s="14">
        <v>35</v>
      </c>
      <c r="J15" s="5" t="s">
        <v>19</v>
      </c>
      <c r="K15" s="5" t="s">
        <v>19</v>
      </c>
    </row>
    <row r="16" s="89" customFormat="1" ht="18" customHeight="1" spans="1:11">
      <c r="A16" s="5" t="s">
        <v>40</v>
      </c>
      <c r="B16" s="5" t="s">
        <v>41</v>
      </c>
      <c r="C16" s="5" t="s">
        <v>17</v>
      </c>
      <c r="D16" s="9" t="s">
        <v>42</v>
      </c>
      <c r="E16" s="5">
        <v>0</v>
      </c>
      <c r="F16" s="5">
        <v>365</v>
      </c>
      <c r="G16" s="5">
        <v>320</v>
      </c>
      <c r="H16" s="14">
        <v>75</v>
      </c>
      <c r="I16" s="14">
        <v>35</v>
      </c>
      <c r="J16" s="5" t="s">
        <v>19</v>
      </c>
      <c r="K16" s="5" t="s">
        <v>19</v>
      </c>
    </row>
    <row r="17" ht="17.25" customHeight="1" spans="1:11">
      <c r="A17" s="5" t="s">
        <v>43</v>
      </c>
      <c r="B17" s="5" t="s">
        <v>44</v>
      </c>
      <c r="C17" s="5" t="s">
        <v>17</v>
      </c>
      <c r="D17" s="5" t="s">
        <v>33</v>
      </c>
      <c r="E17" s="5">
        <v>0</v>
      </c>
      <c r="F17" s="5">
        <v>430</v>
      </c>
      <c r="G17" s="5">
        <v>320</v>
      </c>
      <c r="H17" s="14">
        <v>80</v>
      </c>
      <c r="I17" s="14">
        <v>45</v>
      </c>
      <c r="J17" s="5" t="s">
        <v>19</v>
      </c>
      <c r="K17" s="5" t="s">
        <v>19</v>
      </c>
    </row>
    <row r="18" ht="18" customHeight="1" spans="1:11">
      <c r="A18" s="5" t="s">
        <v>45</v>
      </c>
      <c r="B18" s="5" t="s">
        <v>46</v>
      </c>
      <c r="C18" s="5" t="s">
        <v>17</v>
      </c>
      <c r="D18" s="5" t="s">
        <v>33</v>
      </c>
      <c r="E18" s="5">
        <v>0</v>
      </c>
      <c r="F18" s="5">
        <v>430</v>
      </c>
      <c r="G18" s="5">
        <v>320</v>
      </c>
      <c r="H18" s="14">
        <v>80</v>
      </c>
      <c r="I18" s="14">
        <v>45</v>
      </c>
      <c r="J18" s="5" t="s">
        <v>19</v>
      </c>
      <c r="K18" s="5" t="s">
        <v>19</v>
      </c>
    </row>
    <row r="19" ht="18" customHeight="1" spans="1:11">
      <c r="A19" s="5" t="s">
        <v>47</v>
      </c>
      <c r="B19" s="5" t="s">
        <v>48</v>
      </c>
      <c r="C19" s="5" t="s">
        <v>17</v>
      </c>
      <c r="D19" s="5" t="s">
        <v>22</v>
      </c>
      <c r="E19" s="5">
        <v>0</v>
      </c>
      <c r="F19" s="5">
        <v>520</v>
      </c>
      <c r="G19" s="5">
        <v>320</v>
      </c>
      <c r="H19" s="14">
        <v>90</v>
      </c>
      <c r="I19" s="14">
        <v>55</v>
      </c>
      <c r="J19" s="5" t="s">
        <v>19</v>
      </c>
      <c r="K19" s="5" t="s">
        <v>19</v>
      </c>
    </row>
    <row r="20" s="89" customFormat="1" ht="32.1" customHeight="1" spans="1:11">
      <c r="A20" s="5" t="s">
        <v>49</v>
      </c>
      <c r="B20" s="5" t="s">
        <v>50</v>
      </c>
      <c r="C20" s="5" t="s">
        <v>51</v>
      </c>
      <c r="D20" s="5" t="s">
        <v>33</v>
      </c>
      <c r="E20" s="5">
        <f t="shared" ref="E20:E23" si="0">645-430</f>
        <v>215</v>
      </c>
      <c r="F20" s="5">
        <v>645</v>
      </c>
      <c r="G20" s="5">
        <v>320</v>
      </c>
      <c r="H20" s="14">
        <v>373</v>
      </c>
      <c r="I20" s="14">
        <v>65</v>
      </c>
      <c r="J20" s="5" t="s">
        <v>52</v>
      </c>
      <c r="K20" s="5" t="s">
        <v>53</v>
      </c>
    </row>
    <row r="21" s="89" customFormat="1" ht="29.1" customHeight="1" spans="1:11">
      <c r="A21" s="5" t="s">
        <v>54</v>
      </c>
      <c r="B21" s="5" t="s">
        <v>55</v>
      </c>
      <c r="C21" s="5" t="s">
        <v>51</v>
      </c>
      <c r="D21" s="5" t="s">
        <v>56</v>
      </c>
      <c r="E21" s="5">
        <f>547-365</f>
        <v>182</v>
      </c>
      <c r="F21" s="5">
        <v>547</v>
      </c>
      <c r="G21" s="5">
        <v>320</v>
      </c>
      <c r="H21" s="14">
        <v>250</v>
      </c>
      <c r="I21" s="14">
        <v>0</v>
      </c>
      <c r="J21" s="5" t="s">
        <v>57</v>
      </c>
      <c r="K21" s="5" t="s">
        <v>58</v>
      </c>
    </row>
    <row r="22" s="89" customFormat="1" ht="20.1" customHeight="1" spans="1:11">
      <c r="A22" s="5" t="s">
        <v>59</v>
      </c>
      <c r="B22" s="5" t="s">
        <v>60</v>
      </c>
      <c r="C22" s="5" t="s">
        <v>51</v>
      </c>
      <c r="D22" s="5" t="s">
        <v>33</v>
      </c>
      <c r="E22" s="5">
        <f t="shared" si="0"/>
        <v>215</v>
      </c>
      <c r="F22" s="5">
        <v>645</v>
      </c>
      <c r="G22" s="5">
        <v>320</v>
      </c>
      <c r="H22" s="14">
        <v>360</v>
      </c>
      <c r="I22" s="14">
        <v>65</v>
      </c>
      <c r="J22" s="5" t="s">
        <v>61</v>
      </c>
      <c r="K22" s="5" t="s">
        <v>62</v>
      </c>
    </row>
    <row r="23" s="89" customFormat="1" ht="20.1" customHeight="1" spans="1:11">
      <c r="A23" s="5" t="s">
        <v>63</v>
      </c>
      <c r="B23" s="5" t="s">
        <v>64</v>
      </c>
      <c r="C23" s="5" t="s">
        <v>51</v>
      </c>
      <c r="D23" s="5" t="s">
        <v>33</v>
      </c>
      <c r="E23" s="5">
        <f t="shared" si="0"/>
        <v>215</v>
      </c>
      <c r="F23" s="5">
        <v>645</v>
      </c>
      <c r="G23" s="5">
        <v>320</v>
      </c>
      <c r="H23" s="14">
        <v>370</v>
      </c>
      <c r="I23" s="14">
        <v>65</v>
      </c>
      <c r="J23" s="5" t="s">
        <v>65</v>
      </c>
      <c r="K23" s="5" t="s">
        <v>66</v>
      </c>
    </row>
    <row r="24" s="89" customFormat="1" ht="27.9" customHeight="1" spans="1:11">
      <c r="A24" s="5" t="s">
        <v>67</v>
      </c>
      <c r="B24" s="5" t="s">
        <v>68</v>
      </c>
      <c r="C24" s="5" t="s">
        <v>69</v>
      </c>
      <c r="D24" s="5" t="s">
        <v>56</v>
      </c>
      <c r="E24" s="5">
        <f>730-465</f>
        <v>265</v>
      </c>
      <c r="F24" s="5">
        <v>730</v>
      </c>
      <c r="G24" s="5">
        <v>320</v>
      </c>
      <c r="H24" s="14">
        <v>250</v>
      </c>
      <c r="I24" s="14">
        <v>0</v>
      </c>
      <c r="J24" s="5" t="s">
        <v>70</v>
      </c>
      <c r="K24" s="5" t="s">
        <v>71</v>
      </c>
    </row>
    <row r="25" s="89" customFormat="1" ht="30.9" customHeight="1" spans="1:11">
      <c r="A25" s="5" t="s">
        <v>72</v>
      </c>
      <c r="B25" s="5" t="s">
        <v>73</v>
      </c>
      <c r="C25" s="5" t="s">
        <v>69</v>
      </c>
      <c r="D25" s="5" t="s">
        <v>33</v>
      </c>
      <c r="E25" s="5">
        <f>860-430</f>
        <v>430</v>
      </c>
      <c r="F25" s="5">
        <v>860</v>
      </c>
      <c r="G25" s="5">
        <v>320</v>
      </c>
      <c r="H25" s="14">
        <v>335</v>
      </c>
      <c r="I25" s="14">
        <v>50</v>
      </c>
      <c r="J25" s="5" t="s">
        <v>74</v>
      </c>
      <c r="K25" s="5" t="s">
        <v>75</v>
      </c>
    </row>
    <row r="26" spans="1:11">
      <c r="A26" s="16" t="s">
        <v>76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</sheetData>
  <sheetProtection selectLockedCells="1"/>
  <mergeCells count="14">
    <mergeCell ref="A1:K1"/>
    <mergeCell ref="A2:K2"/>
    <mergeCell ref="E3:I3"/>
    <mergeCell ref="H4:I4"/>
    <mergeCell ref="A26:K26"/>
    <mergeCell ref="A3:A5"/>
    <mergeCell ref="B3:B5"/>
    <mergeCell ref="C3:C5"/>
    <mergeCell ref="D3:D5"/>
    <mergeCell ref="E4:E5"/>
    <mergeCell ref="F4:F5"/>
    <mergeCell ref="G4:G5"/>
    <mergeCell ref="J3:J5"/>
    <mergeCell ref="K3:K5"/>
  </mergeCells>
  <printOptions horizontalCentered="1" verticalCentered="1"/>
  <pageMargins left="0.235416666666667" right="0" top="0.0777777777777778" bottom="0.196527777777778" header="0.15625" footer="0.118055555555556"/>
  <pageSetup paperSize="9" orientation="landscape"/>
  <headerFooter alignWithMargins="0" scaleWithDoc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selection activeCell="A26" sqref="$A26:$XFD26"/>
    </sheetView>
  </sheetViews>
  <sheetFormatPr defaultColWidth="8.925" defaultRowHeight="14.25"/>
  <cols>
    <col min="1" max="1" width="13.2" customWidth="1"/>
    <col min="2" max="2" width="16.7" customWidth="1"/>
    <col min="4" max="5" width="10.8" customWidth="1"/>
    <col min="8" max="9" width="9" style="17"/>
    <col min="10" max="10" width="17.8" customWidth="1"/>
    <col min="11" max="11" width="20.6" customWidth="1"/>
  </cols>
  <sheetData>
    <row r="1" ht="25.5" spans="1:1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3">
      <c r="A2" s="37" t="s">
        <v>516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ht="20.1" customHeight="1" spans="1:13">
      <c r="A3" s="5" t="s">
        <v>2</v>
      </c>
      <c r="B3" s="5" t="s">
        <v>3</v>
      </c>
      <c r="C3" s="5" t="s">
        <v>126</v>
      </c>
      <c r="D3" s="5" t="s">
        <v>5</v>
      </c>
      <c r="E3" s="6" t="s">
        <v>6</v>
      </c>
      <c r="F3" s="7"/>
      <c r="G3" s="7"/>
      <c r="H3" s="7"/>
      <c r="I3" s="8"/>
      <c r="J3" s="9" t="s">
        <v>7</v>
      </c>
      <c r="K3" s="10" t="s">
        <v>8</v>
      </c>
    </row>
    <row r="4" ht="18.9" customHeight="1" spans="1:13">
      <c r="A4" s="5"/>
      <c r="B4" s="5"/>
      <c r="C4" s="5"/>
      <c r="D4" s="5"/>
      <c r="E4" s="11" t="s">
        <v>9</v>
      </c>
      <c r="F4" s="11" t="s">
        <v>10</v>
      </c>
      <c r="G4" s="5" t="s">
        <v>11</v>
      </c>
      <c r="H4" s="12" t="s">
        <v>12</v>
      </c>
      <c r="I4" s="12"/>
      <c r="J4" s="9"/>
      <c r="K4" s="10"/>
    </row>
    <row r="5" ht="21" customHeight="1" spans="1:13">
      <c r="A5" s="5"/>
      <c r="B5" s="5"/>
      <c r="C5" s="5"/>
      <c r="D5" s="5"/>
      <c r="E5" s="13"/>
      <c r="F5" s="13"/>
      <c r="G5" s="5"/>
      <c r="H5" s="14" t="s">
        <v>13</v>
      </c>
      <c r="I5" s="14" t="s">
        <v>14</v>
      </c>
      <c r="J5" s="9"/>
      <c r="K5" s="10"/>
    </row>
    <row r="6" ht="28.05" customHeight="1" spans="1:13">
      <c r="A6" s="45" t="s">
        <v>517</v>
      </c>
      <c r="B6" s="45" t="s">
        <v>518</v>
      </c>
      <c r="C6" s="45" t="s">
        <v>17</v>
      </c>
      <c r="D6" s="45" t="s">
        <v>33</v>
      </c>
      <c r="E6" s="45">
        <v>0</v>
      </c>
      <c r="F6" s="45">
        <v>430</v>
      </c>
      <c r="G6" s="45">
        <v>320</v>
      </c>
      <c r="H6" s="45">
        <v>289</v>
      </c>
      <c r="I6" s="38">
        <v>98</v>
      </c>
      <c r="J6" s="44" t="s">
        <v>19</v>
      </c>
      <c r="K6" s="93" t="s">
        <v>19</v>
      </c>
    </row>
    <row r="7" ht="28.05" customHeight="1" spans="1:13">
      <c r="A7" s="45" t="s">
        <v>519</v>
      </c>
      <c r="B7" s="45" t="s">
        <v>520</v>
      </c>
      <c r="C7" s="45" t="s">
        <v>17</v>
      </c>
      <c r="D7" s="45" t="s">
        <v>33</v>
      </c>
      <c r="E7" s="45">
        <v>0</v>
      </c>
      <c r="F7" s="45">
        <v>430</v>
      </c>
      <c r="G7" s="45">
        <v>320</v>
      </c>
      <c r="H7" s="45">
        <v>292</v>
      </c>
      <c r="I7" s="45">
        <v>85</v>
      </c>
      <c r="J7" s="44" t="s">
        <v>19</v>
      </c>
      <c r="K7" s="93" t="s">
        <v>19</v>
      </c>
    </row>
    <row r="8" ht="31.5" customHeight="1" spans="1:13">
      <c r="A8" s="45" t="s">
        <v>521</v>
      </c>
      <c r="B8" s="45" t="s">
        <v>522</v>
      </c>
      <c r="C8" s="45" t="s">
        <v>17</v>
      </c>
      <c r="D8" s="45" t="s">
        <v>22</v>
      </c>
      <c r="E8" s="45">
        <v>0</v>
      </c>
      <c r="F8" s="45">
        <v>520</v>
      </c>
      <c r="G8" s="45">
        <v>320</v>
      </c>
      <c r="H8" s="45">
        <v>124</v>
      </c>
      <c r="I8" s="45">
        <v>109</v>
      </c>
      <c r="J8" s="44" t="s">
        <v>19</v>
      </c>
      <c r="K8" s="93" t="s">
        <v>19</v>
      </c>
    </row>
    <row r="9" ht="28.05" customHeight="1" spans="1:13">
      <c r="A9" s="45" t="s">
        <v>523</v>
      </c>
      <c r="B9" s="45" t="s">
        <v>524</v>
      </c>
      <c r="C9" s="45" t="s">
        <v>17</v>
      </c>
      <c r="D9" s="45" t="s">
        <v>33</v>
      </c>
      <c r="E9" s="45">
        <v>0</v>
      </c>
      <c r="F9" s="45">
        <v>430</v>
      </c>
      <c r="G9" s="45">
        <v>320</v>
      </c>
      <c r="H9" s="45">
        <v>287</v>
      </c>
      <c r="I9" s="45">
        <v>97</v>
      </c>
      <c r="J9" s="44" t="s">
        <v>19</v>
      </c>
      <c r="K9" s="93" t="s">
        <v>19</v>
      </c>
    </row>
    <row r="10" ht="28.05" customHeight="1" spans="1:13">
      <c r="A10" s="45" t="s">
        <v>525</v>
      </c>
      <c r="B10" s="45" t="s">
        <v>526</v>
      </c>
      <c r="C10" s="45" t="s">
        <v>17</v>
      </c>
      <c r="D10" s="45" t="s">
        <v>56</v>
      </c>
      <c r="E10" s="45">
        <v>0</v>
      </c>
      <c r="F10" s="45">
        <v>365</v>
      </c>
      <c r="G10" s="45">
        <v>320</v>
      </c>
      <c r="H10" s="45">
        <v>287</v>
      </c>
      <c r="I10" s="45">
        <v>97</v>
      </c>
      <c r="J10" s="43"/>
      <c r="K10" s="93" t="s">
        <v>19</v>
      </c>
    </row>
    <row r="11" ht="28.05" customHeight="1" spans="1:13">
      <c r="A11" s="45" t="s">
        <v>527</v>
      </c>
      <c r="B11" s="45" t="s">
        <v>528</v>
      </c>
      <c r="C11" s="45" t="s">
        <v>51</v>
      </c>
      <c r="D11" s="45" t="s">
        <v>56</v>
      </c>
      <c r="E11" s="45">
        <f t="shared" ref="E11:E15" si="0">540-365</f>
        <v>175</v>
      </c>
      <c r="F11" s="45">
        <v>540</v>
      </c>
      <c r="G11" s="45">
        <v>320</v>
      </c>
      <c r="H11" s="45">
        <v>0</v>
      </c>
      <c r="I11" s="45">
        <v>0</v>
      </c>
      <c r="J11" s="9" t="s">
        <v>529</v>
      </c>
      <c r="K11" s="62" t="s">
        <v>530</v>
      </c>
    </row>
    <row r="12" ht="28.05" customHeight="1" spans="1:13">
      <c r="A12" s="45" t="s">
        <v>531</v>
      </c>
      <c r="B12" s="45" t="s">
        <v>532</v>
      </c>
      <c r="C12" s="45" t="s">
        <v>51</v>
      </c>
      <c r="D12" s="45" t="s">
        <v>56</v>
      </c>
      <c r="E12" s="45">
        <f t="shared" si="0"/>
        <v>175</v>
      </c>
      <c r="F12" s="45">
        <v>540</v>
      </c>
      <c r="G12" s="45">
        <v>320</v>
      </c>
      <c r="H12" s="45">
        <v>0</v>
      </c>
      <c r="I12" s="45">
        <v>0</v>
      </c>
      <c r="J12" s="9" t="s">
        <v>529</v>
      </c>
      <c r="K12" s="62" t="s">
        <v>533</v>
      </c>
    </row>
    <row r="13" ht="28.05" customHeight="1" spans="1:13">
      <c r="A13" s="45" t="s">
        <v>534</v>
      </c>
      <c r="B13" s="45" t="s">
        <v>535</v>
      </c>
      <c r="C13" s="45" t="s">
        <v>51</v>
      </c>
      <c r="D13" s="45" t="s">
        <v>56</v>
      </c>
      <c r="E13" s="45">
        <f t="shared" si="0"/>
        <v>175</v>
      </c>
      <c r="F13" s="10">
        <v>540</v>
      </c>
      <c r="G13" s="10">
        <v>320</v>
      </c>
      <c r="H13" s="45">
        <v>200</v>
      </c>
      <c r="I13" s="45">
        <v>0</v>
      </c>
      <c r="J13" s="9" t="s">
        <v>529</v>
      </c>
      <c r="K13" s="62" t="s">
        <v>536</v>
      </c>
    </row>
    <row r="14" ht="28.05" customHeight="1" spans="1:13">
      <c r="A14" s="45" t="s">
        <v>537</v>
      </c>
      <c r="B14" s="45" t="s">
        <v>538</v>
      </c>
      <c r="C14" s="45" t="s">
        <v>51</v>
      </c>
      <c r="D14" s="45" t="s">
        <v>56</v>
      </c>
      <c r="E14" s="45">
        <f t="shared" si="0"/>
        <v>175</v>
      </c>
      <c r="F14" s="94">
        <v>540</v>
      </c>
      <c r="G14" s="95">
        <v>320</v>
      </c>
      <c r="H14" s="94">
        <v>270</v>
      </c>
      <c r="I14" s="95">
        <v>0</v>
      </c>
      <c r="J14" s="44" t="s">
        <v>529</v>
      </c>
      <c r="K14" s="96" t="s">
        <v>539</v>
      </c>
    </row>
    <row r="15" ht="34.5" customHeight="1" spans="1:13">
      <c r="A15" s="45" t="s">
        <v>540</v>
      </c>
      <c r="B15" s="45" t="s">
        <v>541</v>
      </c>
      <c r="C15" s="45" t="s">
        <v>51</v>
      </c>
      <c r="D15" s="45" t="s">
        <v>56</v>
      </c>
      <c r="E15" s="45">
        <f t="shared" si="0"/>
        <v>175</v>
      </c>
      <c r="F15" s="97">
        <v>540</v>
      </c>
      <c r="G15" s="98">
        <v>320</v>
      </c>
      <c r="H15" s="99">
        <v>220</v>
      </c>
      <c r="I15" s="98">
        <v>0</v>
      </c>
      <c r="J15" s="44" t="s">
        <v>529</v>
      </c>
      <c r="K15" s="153" t="s">
        <v>542</v>
      </c>
    </row>
    <row r="16" ht="28.05" customHeight="1" spans="1:13">
      <c r="A16" s="45" t="s">
        <v>543</v>
      </c>
      <c r="B16" s="45" t="s">
        <v>544</v>
      </c>
      <c r="C16" s="45" t="s">
        <v>51</v>
      </c>
      <c r="D16" s="45" t="s">
        <v>33</v>
      </c>
      <c r="E16" s="45">
        <f>645-430</f>
        <v>215</v>
      </c>
      <c r="F16" s="101">
        <v>645</v>
      </c>
      <c r="G16" s="101">
        <v>320</v>
      </c>
      <c r="H16" s="101">
        <v>0</v>
      </c>
      <c r="I16" s="101">
        <v>0</v>
      </c>
      <c r="J16" s="9" t="s">
        <v>545</v>
      </c>
      <c r="K16" s="62" t="s">
        <v>546</v>
      </c>
      <c r="M16" s="102" t="s">
        <v>547</v>
      </c>
    </row>
    <row r="17" ht="28.05" customHeight="1" spans="1:11">
      <c r="A17" s="45" t="s">
        <v>548</v>
      </c>
      <c r="B17" s="45" t="s">
        <v>549</v>
      </c>
      <c r="C17" s="45" t="s">
        <v>51</v>
      </c>
      <c r="D17" s="45" t="s">
        <v>56</v>
      </c>
      <c r="E17" s="45">
        <f t="shared" ref="E17:E20" si="1">540-365</f>
        <v>175</v>
      </c>
      <c r="F17" s="10">
        <v>540</v>
      </c>
      <c r="G17" s="10">
        <v>320</v>
      </c>
      <c r="H17" s="45">
        <v>0</v>
      </c>
      <c r="I17" s="45">
        <v>0</v>
      </c>
      <c r="J17" s="9" t="s">
        <v>529</v>
      </c>
      <c r="K17" s="62" t="s">
        <v>550</v>
      </c>
    </row>
    <row r="18" ht="28.05" customHeight="1" spans="1:11">
      <c r="A18" s="45" t="s">
        <v>551</v>
      </c>
      <c r="B18" s="45" t="s">
        <v>552</v>
      </c>
      <c r="C18" s="45" t="s">
        <v>51</v>
      </c>
      <c r="D18" s="45" t="s">
        <v>138</v>
      </c>
      <c r="E18" s="45">
        <f t="shared" si="1"/>
        <v>175</v>
      </c>
      <c r="F18" s="103">
        <v>540</v>
      </c>
      <c r="G18" s="104">
        <v>320</v>
      </c>
      <c r="H18" s="104">
        <v>0</v>
      </c>
      <c r="I18" s="45">
        <v>0</v>
      </c>
      <c r="J18" s="9" t="s">
        <v>529</v>
      </c>
      <c r="K18" s="105" t="s">
        <v>553</v>
      </c>
    </row>
    <row r="19" ht="28.05" customHeight="1" spans="1:11">
      <c r="A19" s="45" t="s">
        <v>554</v>
      </c>
      <c r="B19" s="45" t="s">
        <v>555</v>
      </c>
      <c r="C19" s="45" t="s">
        <v>51</v>
      </c>
      <c r="D19" s="45" t="s">
        <v>56</v>
      </c>
      <c r="E19" s="45">
        <f t="shared" si="1"/>
        <v>175</v>
      </c>
      <c r="F19" s="45">
        <v>540</v>
      </c>
      <c r="G19" s="45">
        <v>320</v>
      </c>
      <c r="H19" s="45">
        <v>220</v>
      </c>
      <c r="I19" s="45">
        <v>0</v>
      </c>
      <c r="J19" s="44" t="s">
        <v>529</v>
      </c>
      <c r="K19" s="93" t="s">
        <v>556</v>
      </c>
    </row>
    <row r="20" ht="28.05" customHeight="1" spans="1:11">
      <c r="A20" s="45" t="s">
        <v>557</v>
      </c>
      <c r="B20" s="45" t="s">
        <v>558</v>
      </c>
      <c r="C20" s="45" t="s">
        <v>51</v>
      </c>
      <c r="D20" s="45" t="s">
        <v>56</v>
      </c>
      <c r="E20" s="45">
        <f t="shared" si="1"/>
        <v>175</v>
      </c>
      <c r="F20" s="10">
        <v>540</v>
      </c>
      <c r="G20" s="10">
        <v>320</v>
      </c>
      <c r="H20" s="45">
        <v>0</v>
      </c>
      <c r="I20" s="45">
        <v>0</v>
      </c>
      <c r="J20" s="44" t="s">
        <v>529</v>
      </c>
      <c r="K20" s="63" t="s">
        <v>559</v>
      </c>
    </row>
    <row r="21" ht="28.05" customHeight="1" spans="1:11">
      <c r="A21" s="45" t="s">
        <v>560</v>
      </c>
      <c r="B21" s="45" t="s">
        <v>561</v>
      </c>
      <c r="C21" s="45" t="s">
        <v>51</v>
      </c>
      <c r="D21" s="45" t="s">
        <v>56</v>
      </c>
      <c r="E21" s="45">
        <f>547.5-365</f>
        <v>182.5</v>
      </c>
      <c r="F21" s="45">
        <v>547.5</v>
      </c>
      <c r="G21" s="45">
        <v>320</v>
      </c>
      <c r="H21" s="45">
        <v>7</v>
      </c>
      <c r="I21" s="45">
        <v>7</v>
      </c>
      <c r="J21" s="44" t="s">
        <v>529</v>
      </c>
      <c r="K21" s="63" t="s">
        <v>562</v>
      </c>
    </row>
    <row r="22" ht="36.75" customHeight="1" spans="1:11">
      <c r="A22" s="44" t="s">
        <v>563</v>
      </c>
      <c r="B22" s="45" t="s">
        <v>564</v>
      </c>
      <c r="C22" s="45" t="s">
        <v>69</v>
      </c>
      <c r="D22" s="45" t="s">
        <v>56</v>
      </c>
      <c r="E22" s="45">
        <f>1580-365</f>
        <v>1215</v>
      </c>
      <c r="F22" s="45">
        <v>1580</v>
      </c>
      <c r="G22" s="45">
        <v>400</v>
      </c>
      <c r="H22" s="45">
        <v>410</v>
      </c>
      <c r="I22" s="45">
        <v>95</v>
      </c>
      <c r="J22" s="44" t="s">
        <v>529</v>
      </c>
      <c r="K22" s="63" t="s">
        <v>565</v>
      </c>
    </row>
    <row r="23" ht="36.75" customHeight="1" spans="1:11">
      <c r="A23" s="45" t="s">
        <v>566</v>
      </c>
      <c r="B23" s="45" t="s">
        <v>567</v>
      </c>
      <c r="C23" s="45" t="s">
        <v>69</v>
      </c>
      <c r="D23" s="45" t="s">
        <v>33</v>
      </c>
      <c r="E23" s="45">
        <f>860-430</f>
        <v>430</v>
      </c>
      <c r="F23" s="45">
        <v>860</v>
      </c>
      <c r="G23" s="45">
        <v>320</v>
      </c>
      <c r="H23" s="45">
        <v>400</v>
      </c>
      <c r="I23" s="45">
        <v>110</v>
      </c>
      <c r="J23" s="15" t="s">
        <v>545</v>
      </c>
      <c r="K23" s="106" t="s">
        <v>568</v>
      </c>
    </row>
    <row r="24" ht="36" customHeight="1" spans="1:11">
      <c r="A24" s="45" t="s">
        <v>569</v>
      </c>
      <c r="B24" s="45" t="s">
        <v>520</v>
      </c>
      <c r="C24" s="45" t="s">
        <v>69</v>
      </c>
      <c r="D24" s="45" t="s">
        <v>56</v>
      </c>
      <c r="E24" s="45">
        <f>560-365</f>
        <v>195</v>
      </c>
      <c r="F24" s="45">
        <v>560</v>
      </c>
      <c r="G24" s="45">
        <v>320</v>
      </c>
      <c r="H24" s="45">
        <v>0</v>
      </c>
      <c r="I24" s="45">
        <v>0</v>
      </c>
      <c r="J24" s="44" t="s">
        <v>570</v>
      </c>
      <c r="K24" s="154" t="s">
        <v>571</v>
      </c>
    </row>
    <row r="25" ht="36" customHeight="1" spans="1:11">
      <c r="A25" s="45" t="s">
        <v>572</v>
      </c>
      <c r="B25" s="45" t="s">
        <v>573</v>
      </c>
      <c r="C25" s="45" t="s">
        <v>69</v>
      </c>
      <c r="D25" s="45" t="s">
        <v>56</v>
      </c>
      <c r="E25" s="45">
        <f>540-365</f>
        <v>175</v>
      </c>
      <c r="F25" s="45">
        <v>540</v>
      </c>
      <c r="G25" s="45">
        <v>320</v>
      </c>
      <c r="H25" s="45">
        <v>30</v>
      </c>
      <c r="I25" s="45">
        <v>0</v>
      </c>
      <c r="J25" s="43" t="s">
        <v>574</v>
      </c>
      <c r="K25" s="96" t="s">
        <v>575</v>
      </c>
    </row>
    <row r="26" spans="1:11">
      <c r="A26" s="16" t="s">
        <v>76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</sheetData>
  <mergeCells count="14">
    <mergeCell ref="A1:K1"/>
    <mergeCell ref="A2:K2"/>
    <mergeCell ref="E3:I3"/>
    <mergeCell ref="H4:I4"/>
    <mergeCell ref="A26:K26"/>
    <mergeCell ref="A3:A5"/>
    <mergeCell ref="B3:B5"/>
    <mergeCell ref="C3:C5"/>
    <mergeCell ref="D3:D5"/>
    <mergeCell ref="E4:E5"/>
    <mergeCell ref="F4:F5"/>
    <mergeCell ref="G4:G5"/>
    <mergeCell ref="J3:J5"/>
    <mergeCell ref="K3:K5"/>
  </mergeCells>
  <printOptions horizontalCentered="1"/>
  <pageMargins left="0.0777777777777778" right="0.0777777777777778" top="0.0777777777777778" bottom="0.0777777777777778" header="0.0777777777777778" footer="0.0777777777777778"/>
  <pageSetup paperSize="9" orientation="landscape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A20" sqref="$A20:$XFD20"/>
    </sheetView>
  </sheetViews>
  <sheetFormatPr defaultColWidth="8.925" defaultRowHeight="14.25"/>
  <cols>
    <col min="1" max="1" width="14.8" style="91" customWidth="1"/>
    <col min="2" max="2" width="11.2" style="91" customWidth="1"/>
    <col min="3" max="3" width="8.6" style="91" customWidth="1"/>
    <col min="4" max="5" width="12.6" style="91" customWidth="1"/>
    <col min="6" max="6" width="7.8" style="91" customWidth="1"/>
    <col min="7" max="7" width="8.8" style="91" customWidth="1"/>
    <col min="8" max="8" width="6.6" style="91" customWidth="1"/>
    <col min="9" max="9" width="6.7" style="91" customWidth="1"/>
    <col min="10" max="10" width="34.875" style="91" customWidth="1"/>
    <col min="11" max="11" width="22.5" style="91" customWidth="1"/>
    <col min="12" max="27" width="11" style="91" customWidth="1"/>
  </cols>
  <sheetData>
    <row r="1" s="89" customFormat="1" ht="25.5" spans="1:11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="89" customFormat="1" ht="18" customHeight="1" spans="1:11">
      <c r="A2" s="36" t="s">
        <v>576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customFormat="1" ht="20.1" customHeight="1" spans="1:11">
      <c r="A3" s="5" t="s">
        <v>2</v>
      </c>
      <c r="B3" s="5" t="s">
        <v>3</v>
      </c>
      <c r="C3" s="5" t="s">
        <v>126</v>
      </c>
      <c r="D3" s="5" t="s">
        <v>5</v>
      </c>
      <c r="E3" s="6" t="s">
        <v>6</v>
      </c>
      <c r="F3" s="7"/>
      <c r="G3" s="7"/>
      <c r="H3" s="7"/>
      <c r="I3" s="8"/>
      <c r="J3" s="9" t="s">
        <v>7</v>
      </c>
      <c r="K3" s="10" t="s">
        <v>8</v>
      </c>
    </row>
    <row r="4" customFormat="1" ht="18.9" customHeight="1" spans="1:11">
      <c r="A4" s="5"/>
      <c r="B4" s="5"/>
      <c r="C4" s="5"/>
      <c r="D4" s="5"/>
      <c r="E4" s="11" t="s">
        <v>9</v>
      </c>
      <c r="F4" s="11" t="s">
        <v>10</v>
      </c>
      <c r="G4" s="5" t="s">
        <v>11</v>
      </c>
      <c r="H4" s="12" t="s">
        <v>12</v>
      </c>
      <c r="I4" s="12"/>
      <c r="J4" s="9"/>
      <c r="K4" s="10"/>
    </row>
    <row r="5" customFormat="1" ht="21" customHeight="1" spans="1:11">
      <c r="A5" s="5"/>
      <c r="B5" s="5"/>
      <c r="C5" s="5"/>
      <c r="D5" s="5"/>
      <c r="E5" s="13"/>
      <c r="F5" s="13"/>
      <c r="G5" s="5"/>
      <c r="H5" s="14" t="s">
        <v>13</v>
      </c>
      <c r="I5" s="14" t="s">
        <v>14</v>
      </c>
      <c r="J5" s="9"/>
      <c r="K5" s="10"/>
    </row>
    <row r="6" s="90" customFormat="1" ht="16.95" customHeight="1" spans="1:11">
      <c r="A6" s="44" t="s">
        <v>577</v>
      </c>
      <c r="B6" s="44" t="s">
        <v>573</v>
      </c>
      <c r="C6" s="44" t="s">
        <v>17</v>
      </c>
      <c r="D6" s="44" t="s">
        <v>33</v>
      </c>
      <c r="E6" s="44">
        <v>0</v>
      </c>
      <c r="F6" s="44">
        <v>430</v>
      </c>
      <c r="G6" s="44">
        <v>320</v>
      </c>
      <c r="H6" s="44">
        <v>61</v>
      </c>
      <c r="I6" s="44">
        <v>0</v>
      </c>
      <c r="J6" s="44" t="s">
        <v>578</v>
      </c>
      <c r="K6" s="44" t="s">
        <v>579</v>
      </c>
    </row>
    <row r="7" s="90" customFormat="1" ht="16.95" customHeight="1" spans="1:11">
      <c r="A7" s="44" t="s">
        <v>580</v>
      </c>
      <c r="B7" s="44" t="s">
        <v>581</v>
      </c>
      <c r="C7" s="44" t="s">
        <v>17</v>
      </c>
      <c r="D7" s="44" t="s">
        <v>33</v>
      </c>
      <c r="E7" s="44">
        <v>0</v>
      </c>
      <c r="F7" s="44">
        <v>430</v>
      </c>
      <c r="G7" s="44">
        <v>320</v>
      </c>
      <c r="H7" s="44">
        <v>50</v>
      </c>
      <c r="I7" s="44">
        <v>0</v>
      </c>
      <c r="J7" s="44" t="s">
        <v>578</v>
      </c>
      <c r="K7" s="44" t="s">
        <v>579</v>
      </c>
    </row>
    <row r="8" s="90" customFormat="1" ht="16.95" customHeight="1" spans="1:11">
      <c r="A8" s="44" t="s">
        <v>582</v>
      </c>
      <c r="B8" s="44" t="s">
        <v>583</v>
      </c>
      <c r="C8" s="44" t="s">
        <v>17</v>
      </c>
      <c r="D8" s="44" t="s">
        <v>33</v>
      </c>
      <c r="E8" s="44">
        <v>0</v>
      </c>
      <c r="F8" s="44">
        <v>430</v>
      </c>
      <c r="G8" s="44">
        <v>320</v>
      </c>
      <c r="H8" s="44">
        <v>50</v>
      </c>
      <c r="I8" s="44">
        <v>0</v>
      </c>
      <c r="J8" s="44" t="s">
        <v>578</v>
      </c>
      <c r="K8" s="44" t="s">
        <v>579</v>
      </c>
    </row>
    <row r="9" s="90" customFormat="1" ht="16.95" customHeight="1" spans="1:11">
      <c r="A9" s="44" t="s">
        <v>584</v>
      </c>
      <c r="B9" s="44" t="s">
        <v>585</v>
      </c>
      <c r="C9" s="44" t="s">
        <v>17</v>
      </c>
      <c r="D9" s="44" t="s">
        <v>33</v>
      </c>
      <c r="E9" s="44">
        <v>0</v>
      </c>
      <c r="F9" s="44">
        <v>430</v>
      </c>
      <c r="G9" s="44">
        <v>320</v>
      </c>
      <c r="H9" s="44">
        <v>50</v>
      </c>
      <c r="I9" s="44">
        <v>0</v>
      </c>
      <c r="J9" s="44" t="s">
        <v>578</v>
      </c>
      <c r="K9" s="44" t="s">
        <v>579</v>
      </c>
    </row>
    <row r="10" s="90" customFormat="1" ht="24" customHeight="1" spans="1:11">
      <c r="A10" s="44" t="s">
        <v>586</v>
      </c>
      <c r="B10" s="44" t="s">
        <v>585</v>
      </c>
      <c r="C10" s="44" t="s">
        <v>17</v>
      </c>
      <c r="D10" s="44" t="s">
        <v>42</v>
      </c>
      <c r="E10" s="44">
        <v>0</v>
      </c>
      <c r="F10" s="44">
        <v>365</v>
      </c>
      <c r="G10" s="44">
        <v>320</v>
      </c>
      <c r="H10" s="44">
        <v>50</v>
      </c>
      <c r="I10" s="44">
        <v>0</v>
      </c>
      <c r="J10" s="44" t="s">
        <v>578</v>
      </c>
      <c r="K10" s="44" t="s">
        <v>579</v>
      </c>
    </row>
    <row r="11" s="90" customFormat="1" ht="24" customHeight="1" spans="1:11">
      <c r="A11" s="44" t="s">
        <v>587</v>
      </c>
      <c r="B11" s="44" t="s">
        <v>588</v>
      </c>
      <c r="C11" s="44" t="s">
        <v>69</v>
      </c>
      <c r="D11" s="44" t="s">
        <v>56</v>
      </c>
      <c r="E11" s="44">
        <f>630-365</f>
        <v>265</v>
      </c>
      <c r="F11" s="44">
        <v>630</v>
      </c>
      <c r="G11" s="44">
        <v>320</v>
      </c>
      <c r="H11" s="44">
        <v>0</v>
      </c>
      <c r="I11" s="44">
        <v>0</v>
      </c>
      <c r="J11" s="44" t="s">
        <v>589</v>
      </c>
      <c r="K11" s="44" t="s">
        <v>590</v>
      </c>
    </row>
    <row r="12" s="90" customFormat="1" ht="24" customHeight="1" spans="1:11">
      <c r="A12" s="44" t="s">
        <v>591</v>
      </c>
      <c r="B12" s="44" t="s">
        <v>588</v>
      </c>
      <c r="C12" s="44" t="s">
        <v>69</v>
      </c>
      <c r="D12" s="44" t="s">
        <v>56</v>
      </c>
      <c r="E12" s="44">
        <f>540-365</f>
        <v>175</v>
      </c>
      <c r="F12" s="44">
        <v>540</v>
      </c>
      <c r="G12" s="44">
        <v>200</v>
      </c>
      <c r="H12" s="44">
        <v>0</v>
      </c>
      <c r="I12" s="44">
        <v>0</v>
      </c>
      <c r="J12" s="44" t="s">
        <v>592</v>
      </c>
      <c r="K12" s="44" t="s">
        <v>593</v>
      </c>
    </row>
    <row r="13" s="90" customFormat="1" ht="16.95" customHeight="1" spans="1:11">
      <c r="A13" s="44" t="s">
        <v>594</v>
      </c>
      <c r="B13" s="44" t="s">
        <v>583</v>
      </c>
      <c r="C13" s="44" t="s">
        <v>69</v>
      </c>
      <c r="D13" s="44" t="s">
        <v>56</v>
      </c>
      <c r="E13" s="44">
        <f>640-365</f>
        <v>275</v>
      </c>
      <c r="F13" s="44">
        <v>640</v>
      </c>
      <c r="G13" s="44">
        <v>200</v>
      </c>
      <c r="H13" s="44">
        <v>0</v>
      </c>
      <c r="I13" s="44">
        <v>0</v>
      </c>
      <c r="J13" s="44" t="s">
        <v>595</v>
      </c>
      <c r="K13" s="44" t="s">
        <v>596</v>
      </c>
    </row>
    <row r="14" s="90" customFormat="1" ht="25.95" customHeight="1" spans="1:11">
      <c r="A14" s="44" t="s">
        <v>597</v>
      </c>
      <c r="B14" s="44" t="s">
        <v>598</v>
      </c>
      <c r="C14" s="44" t="s">
        <v>69</v>
      </c>
      <c r="D14" s="44" t="s">
        <v>56</v>
      </c>
      <c r="E14" s="44">
        <f>560-365</f>
        <v>195</v>
      </c>
      <c r="F14" s="44">
        <v>560</v>
      </c>
      <c r="G14" s="44">
        <v>242</v>
      </c>
      <c r="H14" s="44">
        <v>0</v>
      </c>
      <c r="I14" s="44">
        <v>0</v>
      </c>
      <c r="J14" s="44" t="s">
        <v>599</v>
      </c>
      <c r="K14" s="44" t="s">
        <v>600</v>
      </c>
    </row>
    <row r="15" s="90" customFormat="1" ht="24" customHeight="1" spans="1:11">
      <c r="A15" s="44" t="s">
        <v>601</v>
      </c>
      <c r="B15" s="44" t="s">
        <v>602</v>
      </c>
      <c r="C15" s="44" t="s">
        <v>69</v>
      </c>
      <c r="D15" s="44" t="s">
        <v>138</v>
      </c>
      <c r="E15" s="44">
        <f>680-365</f>
        <v>315</v>
      </c>
      <c r="F15" s="44">
        <v>680</v>
      </c>
      <c r="G15" s="44">
        <v>220</v>
      </c>
      <c r="H15" s="44">
        <v>0</v>
      </c>
      <c r="I15" s="44">
        <v>0</v>
      </c>
      <c r="J15" s="44" t="s">
        <v>603</v>
      </c>
      <c r="K15" s="44" t="s">
        <v>604</v>
      </c>
    </row>
    <row r="16" s="90" customFormat="1" ht="18" customHeight="1" spans="1:11">
      <c r="A16" s="44" t="s">
        <v>605</v>
      </c>
      <c r="B16" s="44" t="s">
        <v>581</v>
      </c>
      <c r="C16" s="44" t="s">
        <v>69</v>
      </c>
      <c r="D16" s="44" t="s">
        <v>33</v>
      </c>
      <c r="E16" s="44">
        <f>640-430</f>
        <v>210</v>
      </c>
      <c r="F16" s="44">
        <v>640</v>
      </c>
      <c r="G16" s="44">
        <v>200</v>
      </c>
      <c r="H16" s="44">
        <v>0</v>
      </c>
      <c r="I16" s="44">
        <v>0</v>
      </c>
      <c r="J16" s="44" t="s">
        <v>606</v>
      </c>
      <c r="K16" s="44" t="s">
        <v>607</v>
      </c>
    </row>
    <row r="17" s="90" customFormat="1" ht="27" customHeight="1" spans="1:11">
      <c r="A17" s="44" t="s">
        <v>608</v>
      </c>
      <c r="B17" s="44" t="s">
        <v>609</v>
      </c>
      <c r="C17" s="44" t="s">
        <v>69</v>
      </c>
      <c r="D17" s="44" t="s">
        <v>33</v>
      </c>
      <c r="E17" s="44">
        <f>668-430</f>
        <v>238</v>
      </c>
      <c r="F17" s="44">
        <v>668</v>
      </c>
      <c r="G17" s="44">
        <v>200</v>
      </c>
      <c r="H17" s="44">
        <v>0</v>
      </c>
      <c r="I17" s="44">
        <v>0</v>
      </c>
      <c r="J17" s="44" t="s">
        <v>610</v>
      </c>
      <c r="K17" s="44" t="s">
        <v>611</v>
      </c>
    </row>
    <row r="18" s="90" customFormat="1" ht="24" customHeight="1" spans="1:11">
      <c r="A18" s="44" t="s">
        <v>612</v>
      </c>
      <c r="B18" s="44" t="s">
        <v>613</v>
      </c>
      <c r="C18" s="44" t="s">
        <v>69</v>
      </c>
      <c r="D18" s="44" t="s">
        <v>33</v>
      </c>
      <c r="E18" s="44">
        <f>743-430</f>
        <v>313</v>
      </c>
      <c r="F18" s="44">
        <v>743</v>
      </c>
      <c r="G18" s="44">
        <v>220</v>
      </c>
      <c r="H18" s="44">
        <v>0</v>
      </c>
      <c r="I18" s="44">
        <v>0</v>
      </c>
      <c r="J18" s="44" t="s">
        <v>614</v>
      </c>
      <c r="K18" s="44" t="s">
        <v>615</v>
      </c>
    </row>
    <row r="19" s="90" customFormat="1" ht="28.95" customHeight="1" spans="1:11">
      <c r="A19" s="44" t="s">
        <v>616</v>
      </c>
      <c r="B19" s="44" t="s">
        <v>617</v>
      </c>
      <c r="C19" s="44" t="s">
        <v>69</v>
      </c>
      <c r="D19" s="44" t="s">
        <v>56</v>
      </c>
      <c r="E19" s="44">
        <f>600-365</f>
        <v>235</v>
      </c>
      <c r="F19" s="44">
        <v>600</v>
      </c>
      <c r="G19" s="44">
        <v>200</v>
      </c>
      <c r="H19" s="44">
        <v>0</v>
      </c>
      <c r="I19" s="44">
        <v>0</v>
      </c>
      <c r="J19" s="44" t="s">
        <v>614</v>
      </c>
      <c r="K19" s="44" t="s">
        <v>618</v>
      </c>
    </row>
    <row r="20" customFormat="1" spans="1:11">
      <c r="A20" s="16" t="s">
        <v>76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</row>
  </sheetData>
  <mergeCells count="14">
    <mergeCell ref="A1:K1"/>
    <mergeCell ref="A2:K2"/>
    <mergeCell ref="E3:I3"/>
    <mergeCell ref="H4:I4"/>
    <mergeCell ref="A20:K20"/>
    <mergeCell ref="A3:A5"/>
    <mergeCell ref="B3:B5"/>
    <mergeCell ref="C3:C5"/>
    <mergeCell ref="D3:D5"/>
    <mergeCell ref="E4:E5"/>
    <mergeCell ref="F4:F5"/>
    <mergeCell ref="G4:G5"/>
    <mergeCell ref="J3:J5"/>
    <mergeCell ref="K3:K5"/>
  </mergeCells>
  <printOptions horizontalCentered="1"/>
  <pageMargins left="0.0777777777777778" right="0.0777777777777778" top="0.0777777777777778" bottom="0.0777777777777778" header="0.0777777777777778" footer="0.0777777777777778"/>
  <pageSetup paperSize="9" orientation="landscape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9" sqref="$A9:$XFD9"/>
    </sheetView>
  </sheetViews>
  <sheetFormatPr defaultColWidth="8.925" defaultRowHeight="14.25"/>
  <cols>
    <col min="1" max="1" width="12.7" style="2" customWidth="1"/>
    <col min="2" max="2" width="9" style="2"/>
    <col min="4" max="5" width="13" customWidth="1"/>
    <col min="8" max="9" width="9" style="17"/>
    <col min="10" max="10" width="17.6" customWidth="1"/>
    <col min="11" max="11" width="20" customWidth="1"/>
  </cols>
  <sheetData>
    <row r="1" ht="25.5" spans="1:11">
      <c r="A1" s="34" t="s">
        <v>0</v>
      </c>
      <c r="B1" s="34"/>
      <c r="C1" s="33"/>
      <c r="D1" s="33"/>
      <c r="E1" s="33"/>
      <c r="F1" s="33"/>
      <c r="G1" s="33"/>
      <c r="H1" s="35"/>
      <c r="I1" s="35"/>
      <c r="J1" s="33"/>
      <c r="K1" s="33"/>
    </row>
    <row r="2" spans="1:11">
      <c r="A2" s="36" t="s">
        <v>619</v>
      </c>
      <c r="B2" s="36"/>
      <c r="C2" s="36"/>
      <c r="D2" s="36"/>
      <c r="E2" s="36"/>
      <c r="F2" s="36"/>
      <c r="G2" s="36"/>
      <c r="H2" s="51"/>
      <c r="I2" s="51"/>
      <c r="J2" s="36"/>
      <c r="K2" s="36"/>
    </row>
    <row r="3" ht="20.1" customHeight="1" spans="1:11">
      <c r="A3" s="5" t="s">
        <v>2</v>
      </c>
      <c r="B3" s="5" t="s">
        <v>3</v>
      </c>
      <c r="C3" s="5" t="s">
        <v>126</v>
      </c>
      <c r="D3" s="5" t="s">
        <v>5</v>
      </c>
      <c r="E3" s="6" t="s">
        <v>6</v>
      </c>
      <c r="F3" s="7"/>
      <c r="G3" s="7"/>
      <c r="H3" s="7"/>
      <c r="I3" s="8"/>
      <c r="J3" s="9" t="s">
        <v>7</v>
      </c>
      <c r="K3" s="10" t="s">
        <v>8</v>
      </c>
    </row>
    <row r="4" ht="18.9" customHeight="1" spans="1:11">
      <c r="A4" s="5"/>
      <c r="B4" s="5"/>
      <c r="C4" s="5"/>
      <c r="D4" s="5"/>
      <c r="E4" s="11" t="s">
        <v>9</v>
      </c>
      <c r="F4" s="11" t="s">
        <v>10</v>
      </c>
      <c r="G4" s="5" t="s">
        <v>11</v>
      </c>
      <c r="H4" s="12" t="s">
        <v>12</v>
      </c>
      <c r="I4" s="12"/>
      <c r="J4" s="9"/>
      <c r="K4" s="10"/>
    </row>
    <row r="5" ht="21" customHeight="1" spans="1:11">
      <c r="A5" s="5"/>
      <c r="B5" s="5"/>
      <c r="C5" s="5"/>
      <c r="D5" s="5"/>
      <c r="E5" s="13"/>
      <c r="F5" s="13"/>
      <c r="G5" s="5"/>
      <c r="H5" s="14" t="s">
        <v>13</v>
      </c>
      <c r="I5" s="14" t="s">
        <v>14</v>
      </c>
      <c r="J5" s="9"/>
      <c r="K5" s="10"/>
    </row>
    <row r="6" ht="34.95" customHeight="1" spans="1:11">
      <c r="A6" s="9" t="s">
        <v>620</v>
      </c>
      <c r="B6" s="9" t="s">
        <v>621</v>
      </c>
      <c r="C6" s="10" t="s">
        <v>17</v>
      </c>
      <c r="D6" s="10" t="s">
        <v>18</v>
      </c>
      <c r="E6" s="10">
        <v>0</v>
      </c>
      <c r="F6" s="10">
        <v>620</v>
      </c>
      <c r="G6" s="10">
        <v>320</v>
      </c>
      <c r="H6" s="45">
        <v>100</v>
      </c>
      <c r="I6" s="45">
        <v>45</v>
      </c>
      <c r="J6" s="10" t="s">
        <v>19</v>
      </c>
      <c r="K6" s="10" t="s">
        <v>19</v>
      </c>
    </row>
    <row r="7" ht="34.95" customHeight="1" spans="1:11">
      <c r="A7" s="9" t="s">
        <v>622</v>
      </c>
      <c r="B7" s="9" t="s">
        <v>623</v>
      </c>
      <c r="C7" s="9" t="s">
        <v>17</v>
      </c>
      <c r="D7" s="9" t="s">
        <v>42</v>
      </c>
      <c r="E7" s="9">
        <v>0</v>
      </c>
      <c r="F7" s="9">
        <v>365</v>
      </c>
      <c r="G7" s="9">
        <v>320</v>
      </c>
      <c r="H7" s="44">
        <v>100</v>
      </c>
      <c r="I7" s="44">
        <v>45</v>
      </c>
      <c r="J7" s="10" t="s">
        <v>19</v>
      </c>
      <c r="K7" s="10" t="s">
        <v>19</v>
      </c>
    </row>
    <row r="8" ht="34.95" customHeight="1" spans="1:11">
      <c r="A8" s="9" t="s">
        <v>624</v>
      </c>
      <c r="B8" s="9" t="s">
        <v>625</v>
      </c>
      <c r="C8" s="10" t="s">
        <v>17</v>
      </c>
      <c r="D8" s="10" t="s">
        <v>33</v>
      </c>
      <c r="E8" s="10">
        <v>0</v>
      </c>
      <c r="F8" s="10">
        <v>430</v>
      </c>
      <c r="G8" s="10">
        <v>320</v>
      </c>
      <c r="H8" s="45">
        <v>95</v>
      </c>
      <c r="I8" s="45">
        <v>45</v>
      </c>
      <c r="J8" s="10" t="s">
        <v>19</v>
      </c>
      <c r="K8" s="10" t="s">
        <v>19</v>
      </c>
    </row>
    <row r="9" spans="1:11">
      <c r="A9" s="16" t="s">
        <v>76</v>
      </c>
      <c r="B9" s="16"/>
      <c r="C9" s="16"/>
      <c r="D9" s="16"/>
      <c r="E9" s="16"/>
      <c r="F9" s="16"/>
      <c r="G9" s="16"/>
      <c r="H9" s="16"/>
      <c r="I9" s="16"/>
      <c r="J9" s="16"/>
      <c r="K9" s="16"/>
    </row>
  </sheetData>
  <mergeCells count="14">
    <mergeCell ref="A1:K1"/>
    <mergeCell ref="A2:K2"/>
    <mergeCell ref="E3:I3"/>
    <mergeCell ref="H4:I4"/>
    <mergeCell ref="A9:K9"/>
    <mergeCell ref="A3:A5"/>
    <mergeCell ref="B3:B5"/>
    <mergeCell ref="C3:C5"/>
    <mergeCell ref="D3:D5"/>
    <mergeCell ref="E4:E5"/>
    <mergeCell ref="F4:F5"/>
    <mergeCell ref="G4:G5"/>
    <mergeCell ref="J3:J5"/>
    <mergeCell ref="K3:K5"/>
  </mergeCells>
  <printOptions horizontalCentered="1"/>
  <pageMargins left="0.393055555555556" right="0.393055555555556" top="0.393055555555556" bottom="0.393055555555556" header="0.393055555555556" footer="0.393055555555556"/>
  <pageSetup paperSize="9" orientation="landscape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9" workbookViewId="0">
      <selection activeCell="J16" sqref="J16"/>
    </sheetView>
  </sheetViews>
  <sheetFormatPr defaultColWidth="8.925" defaultRowHeight="14.25"/>
  <cols>
    <col min="1" max="1" width="14" customWidth="1"/>
    <col min="2" max="2" width="13.5" style="2" customWidth="1"/>
    <col min="4" max="5" width="14.3" customWidth="1"/>
    <col min="7" max="9" width="9" style="17"/>
    <col min="10" max="10" width="16.6" customWidth="1"/>
    <col min="11" max="11" width="19.7" customWidth="1"/>
  </cols>
  <sheetData>
    <row r="1" ht="25.5" spans="1:11">
      <c r="A1" s="33" t="s">
        <v>0</v>
      </c>
      <c r="B1" s="34"/>
      <c r="C1" s="33"/>
      <c r="D1" s="33"/>
      <c r="E1" s="33"/>
      <c r="F1" s="33"/>
      <c r="G1" s="35"/>
      <c r="H1" s="35"/>
      <c r="I1" s="35"/>
      <c r="J1" s="33"/>
      <c r="K1" s="33"/>
    </row>
    <row r="2" spans="1:11">
      <c r="A2" s="4" t="s">
        <v>626</v>
      </c>
      <c r="B2" s="36"/>
      <c r="C2" s="4"/>
      <c r="D2" s="4"/>
      <c r="E2" s="4"/>
      <c r="F2" s="4"/>
      <c r="G2" s="37"/>
      <c r="H2" s="37"/>
      <c r="I2" s="37"/>
      <c r="J2" s="4"/>
      <c r="K2" s="4"/>
    </row>
    <row r="3" ht="20.1" customHeight="1" spans="1:11">
      <c r="A3" s="5" t="s">
        <v>2</v>
      </c>
      <c r="B3" s="5" t="s">
        <v>3</v>
      </c>
      <c r="C3" s="5" t="s">
        <v>126</v>
      </c>
      <c r="D3" s="5" t="s">
        <v>5</v>
      </c>
      <c r="E3" s="6" t="s">
        <v>6</v>
      </c>
      <c r="F3" s="7"/>
      <c r="G3" s="7"/>
      <c r="H3" s="7"/>
      <c r="I3" s="8"/>
      <c r="J3" s="9" t="s">
        <v>7</v>
      </c>
      <c r="K3" s="10" t="s">
        <v>8</v>
      </c>
    </row>
    <row r="4" ht="18.9" customHeight="1" spans="1:11">
      <c r="A4" s="5"/>
      <c r="B4" s="5"/>
      <c r="C4" s="5"/>
      <c r="D4" s="5"/>
      <c r="E4" s="11" t="s">
        <v>9</v>
      </c>
      <c r="F4" s="11" t="s">
        <v>10</v>
      </c>
      <c r="G4" s="5" t="s">
        <v>11</v>
      </c>
      <c r="H4" s="12" t="s">
        <v>12</v>
      </c>
      <c r="I4" s="12"/>
      <c r="J4" s="9"/>
      <c r="K4" s="10"/>
    </row>
    <row r="5" ht="21" customHeight="1" spans="1:11">
      <c r="A5" s="5"/>
      <c r="B5" s="5"/>
      <c r="C5" s="5"/>
      <c r="D5" s="5"/>
      <c r="E5" s="13"/>
      <c r="F5" s="13"/>
      <c r="G5" s="5"/>
      <c r="H5" s="14" t="s">
        <v>13</v>
      </c>
      <c r="I5" s="14" t="s">
        <v>14</v>
      </c>
      <c r="J5" s="9"/>
      <c r="K5" s="10"/>
    </row>
    <row r="6" ht="27" customHeight="1" spans="1:11">
      <c r="A6" s="10" t="s">
        <v>627</v>
      </c>
      <c r="B6" s="9" t="s">
        <v>628</v>
      </c>
      <c r="C6" s="82" t="s">
        <v>17</v>
      </c>
      <c r="D6" s="10" t="s">
        <v>33</v>
      </c>
      <c r="E6" s="10">
        <v>0</v>
      </c>
      <c r="F6" s="9">
        <v>430</v>
      </c>
      <c r="G6" s="44">
        <v>320</v>
      </c>
      <c r="H6" s="44">
        <v>40</v>
      </c>
      <c r="I6" s="44">
        <v>40</v>
      </c>
      <c r="J6" s="10" t="s">
        <v>19</v>
      </c>
      <c r="K6" s="10" t="s">
        <v>19</v>
      </c>
    </row>
    <row r="7" ht="27" customHeight="1" spans="1:11">
      <c r="A7" s="10" t="s">
        <v>629</v>
      </c>
      <c r="B7" s="9" t="s">
        <v>630</v>
      </c>
      <c r="C7" s="10" t="s">
        <v>17</v>
      </c>
      <c r="D7" s="10" t="s">
        <v>18</v>
      </c>
      <c r="E7" s="10">
        <v>0</v>
      </c>
      <c r="F7" s="10">
        <v>620</v>
      </c>
      <c r="G7" s="45">
        <v>320</v>
      </c>
      <c r="H7" s="45">
        <v>40</v>
      </c>
      <c r="I7" s="45">
        <v>40</v>
      </c>
      <c r="J7" s="10" t="s">
        <v>19</v>
      </c>
      <c r="K7" s="10" t="s">
        <v>19</v>
      </c>
    </row>
    <row r="8" ht="27" customHeight="1" spans="1:11">
      <c r="A8" s="9" t="s">
        <v>631</v>
      </c>
      <c r="B8" s="9" t="s">
        <v>632</v>
      </c>
      <c r="C8" s="10" t="s">
        <v>17</v>
      </c>
      <c r="D8" s="10" t="s">
        <v>56</v>
      </c>
      <c r="E8" s="10">
        <v>0</v>
      </c>
      <c r="F8" s="10">
        <v>365</v>
      </c>
      <c r="G8" s="45">
        <v>320</v>
      </c>
      <c r="H8" s="45">
        <v>40</v>
      </c>
      <c r="I8" s="45">
        <v>40</v>
      </c>
      <c r="J8" s="10" t="s">
        <v>19</v>
      </c>
      <c r="K8" s="10" t="s">
        <v>19</v>
      </c>
    </row>
    <row r="9" ht="27" customHeight="1" spans="1:11">
      <c r="A9" s="10" t="s">
        <v>633</v>
      </c>
      <c r="B9" s="9" t="s">
        <v>634</v>
      </c>
      <c r="C9" s="10" t="s">
        <v>17</v>
      </c>
      <c r="D9" s="10" t="s">
        <v>22</v>
      </c>
      <c r="E9" s="10">
        <v>0</v>
      </c>
      <c r="F9" s="10">
        <v>520</v>
      </c>
      <c r="G9" s="45">
        <v>320</v>
      </c>
      <c r="H9" s="45">
        <v>40</v>
      </c>
      <c r="I9" s="45">
        <v>40</v>
      </c>
      <c r="J9" s="10" t="s">
        <v>19</v>
      </c>
      <c r="K9" s="10" t="s">
        <v>19</v>
      </c>
    </row>
    <row r="10" ht="27" customHeight="1" spans="1:11">
      <c r="A10" s="10" t="s">
        <v>635</v>
      </c>
      <c r="B10" s="9" t="s">
        <v>636</v>
      </c>
      <c r="C10" s="10" t="s">
        <v>17</v>
      </c>
      <c r="D10" s="10" t="s">
        <v>22</v>
      </c>
      <c r="E10" s="10">
        <v>0</v>
      </c>
      <c r="F10" s="10">
        <v>520</v>
      </c>
      <c r="G10" s="45">
        <v>320</v>
      </c>
      <c r="H10" s="45">
        <v>40</v>
      </c>
      <c r="I10" s="45">
        <v>40</v>
      </c>
      <c r="J10" s="10" t="s">
        <v>19</v>
      </c>
      <c r="K10" s="10" t="s">
        <v>19</v>
      </c>
    </row>
    <row r="11" ht="27" customHeight="1" spans="1:11">
      <c r="A11" s="10" t="s">
        <v>637</v>
      </c>
      <c r="B11" s="9" t="s">
        <v>638</v>
      </c>
      <c r="C11" s="10" t="s">
        <v>17</v>
      </c>
      <c r="D11" s="10" t="s">
        <v>33</v>
      </c>
      <c r="E11" s="10">
        <v>0</v>
      </c>
      <c r="F11" s="10">
        <v>430</v>
      </c>
      <c r="G11" s="45">
        <v>320</v>
      </c>
      <c r="H11" s="45">
        <v>40</v>
      </c>
      <c r="I11" s="45">
        <v>40</v>
      </c>
      <c r="J11" s="10" t="s">
        <v>19</v>
      </c>
      <c r="K11" s="10" t="s">
        <v>19</v>
      </c>
    </row>
    <row r="12" ht="27" customHeight="1" spans="1:11">
      <c r="A12" s="10" t="s">
        <v>639</v>
      </c>
      <c r="B12" s="9" t="s">
        <v>640</v>
      </c>
      <c r="C12" s="10" t="s">
        <v>17</v>
      </c>
      <c r="D12" s="10" t="s">
        <v>33</v>
      </c>
      <c r="E12" s="10">
        <v>0</v>
      </c>
      <c r="F12" s="10">
        <v>430</v>
      </c>
      <c r="G12" s="45">
        <v>320</v>
      </c>
      <c r="H12" s="45">
        <v>40</v>
      </c>
      <c r="I12" s="45">
        <v>40</v>
      </c>
      <c r="J12" s="10" t="s">
        <v>19</v>
      </c>
      <c r="K12" s="10" t="s">
        <v>19</v>
      </c>
    </row>
    <row r="13" ht="27" customHeight="1" spans="1:11">
      <c r="A13" s="10" t="s">
        <v>641</v>
      </c>
      <c r="B13" s="9" t="s">
        <v>642</v>
      </c>
      <c r="C13" s="10" t="s">
        <v>17</v>
      </c>
      <c r="D13" s="10" t="s">
        <v>22</v>
      </c>
      <c r="E13" s="10">
        <v>0</v>
      </c>
      <c r="F13" s="10">
        <v>520</v>
      </c>
      <c r="G13" s="45">
        <v>320</v>
      </c>
      <c r="H13" s="45">
        <v>40</v>
      </c>
      <c r="I13" s="45">
        <v>40</v>
      </c>
      <c r="J13" s="10" t="s">
        <v>19</v>
      </c>
      <c r="K13" s="10" t="s">
        <v>19</v>
      </c>
    </row>
    <row r="14" ht="27" customHeight="1" spans="1:11">
      <c r="A14" s="10" t="s">
        <v>643</v>
      </c>
      <c r="B14" s="9" t="s">
        <v>644</v>
      </c>
      <c r="C14" s="10" t="s">
        <v>17</v>
      </c>
      <c r="D14" s="10" t="s">
        <v>33</v>
      </c>
      <c r="E14" s="10">
        <v>0</v>
      </c>
      <c r="F14" s="10">
        <v>430</v>
      </c>
      <c r="G14" s="45">
        <v>320</v>
      </c>
      <c r="H14" s="45">
        <v>40</v>
      </c>
      <c r="I14" s="45">
        <v>40</v>
      </c>
      <c r="J14" s="10" t="s">
        <v>19</v>
      </c>
      <c r="K14" s="10" t="s">
        <v>19</v>
      </c>
    </row>
    <row r="15" ht="27" customHeight="1" spans="1:11">
      <c r="A15" s="10" t="s">
        <v>645</v>
      </c>
      <c r="B15" s="9" t="s">
        <v>646</v>
      </c>
      <c r="C15" s="82" t="s">
        <v>17</v>
      </c>
      <c r="D15" s="46" t="s">
        <v>56</v>
      </c>
      <c r="E15" s="46">
        <v>0</v>
      </c>
      <c r="F15" s="9">
        <v>365</v>
      </c>
      <c r="G15" s="44">
        <v>320</v>
      </c>
      <c r="H15" s="44">
        <v>40</v>
      </c>
      <c r="I15" s="44">
        <v>40</v>
      </c>
      <c r="J15" s="10" t="s">
        <v>19</v>
      </c>
      <c r="K15" s="10" t="s">
        <v>19</v>
      </c>
    </row>
    <row r="16" ht="27" customHeight="1" spans="1:11">
      <c r="A16" s="46" t="s">
        <v>647</v>
      </c>
      <c r="B16" s="15" t="s">
        <v>648</v>
      </c>
      <c r="C16" s="83" t="s">
        <v>51</v>
      </c>
      <c r="D16" s="15" t="s">
        <v>138</v>
      </c>
      <c r="E16" s="15">
        <f>420-365</f>
        <v>55</v>
      </c>
      <c r="F16" s="46">
        <v>420</v>
      </c>
      <c r="G16" s="38">
        <v>280</v>
      </c>
      <c r="H16" s="38">
        <v>0</v>
      </c>
      <c r="I16" s="38">
        <v>40</v>
      </c>
      <c r="J16" s="84" t="s">
        <v>649</v>
      </c>
      <c r="K16" s="85" t="s">
        <v>650</v>
      </c>
    </row>
    <row r="17" ht="27" customHeight="1" spans="1:12">
      <c r="A17" s="10" t="s">
        <v>651</v>
      </c>
      <c r="B17" s="9" t="s">
        <v>652</v>
      </c>
      <c r="C17" s="10" t="s">
        <v>69</v>
      </c>
      <c r="D17" s="9" t="s">
        <v>33</v>
      </c>
      <c r="E17" s="9">
        <f>630-430</f>
        <v>200</v>
      </c>
      <c r="F17" s="10">
        <v>630</v>
      </c>
      <c r="G17" s="45">
        <v>300</v>
      </c>
      <c r="H17" s="45">
        <v>200</v>
      </c>
      <c r="I17" s="45">
        <v>40</v>
      </c>
      <c r="J17" s="86" t="s">
        <v>470</v>
      </c>
      <c r="K17" s="87">
        <v>649306620</v>
      </c>
    </row>
    <row r="18" ht="27" customHeight="1" spans="1:12">
      <c r="A18" s="10" t="s">
        <v>653</v>
      </c>
      <c r="B18" s="9" t="s">
        <v>654</v>
      </c>
      <c r="C18" s="10" t="s">
        <v>69</v>
      </c>
      <c r="D18" s="10" t="s">
        <v>56</v>
      </c>
      <c r="E18" s="10">
        <f t="shared" ref="E18:E21" si="0">730-365</f>
        <v>365</v>
      </c>
      <c r="F18" s="10">
        <v>730</v>
      </c>
      <c r="G18" s="45">
        <v>320</v>
      </c>
      <c r="H18" s="63">
        <v>250</v>
      </c>
      <c r="I18" s="45">
        <v>0</v>
      </c>
      <c r="J18" s="9" t="s">
        <v>655</v>
      </c>
      <c r="K18" s="42" t="s">
        <v>656</v>
      </c>
    </row>
    <row r="19" ht="27" customHeight="1" spans="1:12">
      <c r="A19" s="10" t="s">
        <v>657</v>
      </c>
      <c r="B19" s="9" t="s">
        <v>658</v>
      </c>
      <c r="C19" s="10" t="s">
        <v>69</v>
      </c>
      <c r="D19" s="10" t="s">
        <v>56</v>
      </c>
      <c r="E19" s="10">
        <f t="shared" si="0"/>
        <v>365</v>
      </c>
      <c r="F19" s="46">
        <v>730</v>
      </c>
      <c r="G19" s="45">
        <v>220</v>
      </c>
      <c r="H19" s="45">
        <v>200</v>
      </c>
      <c r="I19" s="45">
        <v>0</v>
      </c>
      <c r="J19" s="9" t="s">
        <v>470</v>
      </c>
      <c r="K19" s="87">
        <v>650231453</v>
      </c>
    </row>
    <row r="20" ht="27" customHeight="1" spans="1:12">
      <c r="A20" s="10" t="s">
        <v>659</v>
      </c>
      <c r="B20" s="9" t="s">
        <v>660</v>
      </c>
      <c r="C20" s="10" t="s">
        <v>69</v>
      </c>
      <c r="D20" s="10" t="s">
        <v>56</v>
      </c>
      <c r="E20" s="10">
        <f>600-365</f>
        <v>235</v>
      </c>
      <c r="F20" s="10">
        <v>600</v>
      </c>
      <c r="G20" s="45">
        <v>320</v>
      </c>
      <c r="H20" s="45">
        <v>230</v>
      </c>
      <c r="I20" s="45">
        <v>0</v>
      </c>
      <c r="J20" s="9" t="s">
        <v>470</v>
      </c>
      <c r="K20" s="87">
        <v>637532035</v>
      </c>
      <c r="L20">
        <v>230</v>
      </c>
    </row>
    <row r="21" ht="27" customHeight="1" spans="1:12">
      <c r="A21" s="10" t="s">
        <v>661</v>
      </c>
      <c r="B21" s="9" t="s">
        <v>662</v>
      </c>
      <c r="C21" s="10" t="s">
        <v>69</v>
      </c>
      <c r="D21" s="10" t="s">
        <v>56</v>
      </c>
      <c r="E21" s="10">
        <f t="shared" si="0"/>
        <v>365</v>
      </c>
      <c r="F21" s="10">
        <v>730</v>
      </c>
      <c r="G21" s="45">
        <v>300</v>
      </c>
      <c r="H21" s="45">
        <v>200</v>
      </c>
      <c r="I21" s="45">
        <v>0</v>
      </c>
      <c r="J21" s="9" t="s">
        <v>663</v>
      </c>
      <c r="K21" s="87">
        <v>644416082</v>
      </c>
    </row>
    <row r="22" ht="27" customHeight="1" spans="1:12">
      <c r="A22" s="10" t="s">
        <v>664</v>
      </c>
      <c r="B22" s="9" t="s">
        <v>665</v>
      </c>
      <c r="C22" s="10" t="s">
        <v>69</v>
      </c>
      <c r="D22" s="10" t="s">
        <v>33</v>
      </c>
      <c r="E22" s="10">
        <f>860-430</f>
        <v>430</v>
      </c>
      <c r="F22" s="10">
        <v>860</v>
      </c>
      <c r="G22" s="45">
        <v>320</v>
      </c>
      <c r="H22" s="45">
        <v>305</v>
      </c>
      <c r="I22" s="45">
        <v>0</v>
      </c>
      <c r="J22" s="9" t="s">
        <v>666</v>
      </c>
      <c r="K22" s="87">
        <v>631667610</v>
      </c>
    </row>
    <row r="23" ht="39" customHeight="1" spans="1:12">
      <c r="A23" s="10" t="s">
        <v>667</v>
      </c>
      <c r="B23" s="9" t="s">
        <v>668</v>
      </c>
      <c r="C23" s="10" t="s">
        <v>69</v>
      </c>
      <c r="D23" s="10" t="s">
        <v>56</v>
      </c>
      <c r="E23" s="10">
        <f>630-365</f>
        <v>265</v>
      </c>
      <c r="F23" s="45">
        <v>630</v>
      </c>
      <c r="G23" s="45">
        <v>280</v>
      </c>
      <c r="H23" s="45">
        <v>200</v>
      </c>
      <c r="I23" s="45">
        <v>0</v>
      </c>
      <c r="J23" s="88" t="s">
        <v>470</v>
      </c>
      <c r="K23" s="87">
        <v>649431327</v>
      </c>
    </row>
    <row r="24" ht="27" customHeight="1" spans="1:12">
      <c r="A24" s="10" t="s">
        <v>669</v>
      </c>
      <c r="B24" s="9" t="s">
        <v>670</v>
      </c>
      <c r="C24" s="10" t="s">
        <v>69</v>
      </c>
      <c r="D24" s="10" t="s">
        <v>56</v>
      </c>
      <c r="E24" s="10">
        <f>550-365</f>
        <v>185</v>
      </c>
      <c r="F24" s="45">
        <v>550</v>
      </c>
      <c r="G24" s="45">
        <v>260</v>
      </c>
      <c r="H24" s="45">
        <v>220</v>
      </c>
      <c r="I24" s="45">
        <v>10</v>
      </c>
      <c r="J24" s="9" t="s">
        <v>470</v>
      </c>
      <c r="K24" s="87" t="s">
        <v>671</v>
      </c>
    </row>
    <row r="25" spans="1:12">
      <c r="A25" s="16" t="s">
        <v>76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</sheetData>
  <mergeCells count="14">
    <mergeCell ref="A1:K1"/>
    <mergeCell ref="A2:K2"/>
    <mergeCell ref="E3:I3"/>
    <mergeCell ref="H4:I4"/>
    <mergeCell ref="A25:K25"/>
    <mergeCell ref="A3:A5"/>
    <mergeCell ref="B3:B5"/>
    <mergeCell ref="C3:C5"/>
    <mergeCell ref="D3:D5"/>
    <mergeCell ref="E4:E5"/>
    <mergeCell ref="F4:F5"/>
    <mergeCell ref="G4:G5"/>
    <mergeCell ref="J3:J5"/>
    <mergeCell ref="K3:K5"/>
  </mergeCells>
  <printOptions horizontalCentered="1"/>
  <pageMargins left="0.0777777777777778" right="0.0777777777777778" top="0.0777777777777778" bottom="0.0777777777777778" header="0.0777777777777778" footer="0.0777777777777778"/>
  <pageSetup paperSize="9" orientation="landscape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K21" sqref="K21"/>
    </sheetView>
  </sheetViews>
  <sheetFormatPr defaultColWidth="8.925" defaultRowHeight="14.25"/>
  <cols>
    <col min="1" max="1" width="16.1" customWidth="1"/>
    <col min="2" max="2" width="15.5" customWidth="1"/>
    <col min="4" max="5" width="11" customWidth="1"/>
    <col min="6" max="6" width="9.75833333333333" customWidth="1"/>
    <col min="8" max="9" width="9" style="17"/>
    <col min="10" max="10" width="19.5" customWidth="1"/>
    <col min="11" max="11" width="19.8" style="57" customWidth="1"/>
  </cols>
  <sheetData>
    <row r="1" ht="25.5" spans="1:11">
      <c r="A1" s="3" t="s">
        <v>0</v>
      </c>
      <c r="B1" s="3"/>
      <c r="C1" s="3"/>
      <c r="D1" s="3"/>
      <c r="E1" s="3"/>
      <c r="F1" s="3"/>
      <c r="G1" s="3"/>
      <c r="H1" s="58"/>
      <c r="I1" s="58"/>
      <c r="J1" s="3"/>
      <c r="K1" s="3"/>
    </row>
    <row r="2" spans="1:11">
      <c r="A2" s="4" t="s">
        <v>672</v>
      </c>
      <c r="B2" s="4"/>
      <c r="C2" s="4"/>
      <c r="D2" s="4"/>
      <c r="E2" s="4"/>
      <c r="F2" s="4"/>
      <c r="G2" s="4"/>
      <c r="H2" s="37"/>
      <c r="I2" s="37"/>
      <c r="J2" s="36"/>
      <c r="K2" s="4"/>
    </row>
    <row r="3" ht="20.1" customHeight="1" spans="1:11">
      <c r="A3" s="5" t="s">
        <v>2</v>
      </c>
      <c r="B3" s="5" t="s">
        <v>3</v>
      </c>
      <c r="C3" s="5" t="s">
        <v>126</v>
      </c>
      <c r="D3" s="5" t="s">
        <v>5</v>
      </c>
      <c r="E3" s="6" t="s">
        <v>6</v>
      </c>
      <c r="F3" s="7"/>
      <c r="G3" s="7"/>
      <c r="H3" s="7"/>
      <c r="I3" s="8"/>
      <c r="J3" s="9" t="s">
        <v>7</v>
      </c>
      <c r="K3" s="10" t="s">
        <v>8</v>
      </c>
    </row>
    <row r="4" ht="18.9" customHeight="1" spans="1:11">
      <c r="A4" s="5"/>
      <c r="B4" s="5"/>
      <c r="C4" s="5"/>
      <c r="D4" s="5"/>
      <c r="E4" s="11" t="s">
        <v>9</v>
      </c>
      <c r="F4" s="11" t="s">
        <v>10</v>
      </c>
      <c r="G4" s="5" t="s">
        <v>11</v>
      </c>
      <c r="H4" s="12" t="s">
        <v>12</v>
      </c>
      <c r="I4" s="12"/>
      <c r="J4" s="9"/>
      <c r="K4" s="10"/>
    </row>
    <row r="5" ht="21" customHeight="1" spans="1:11">
      <c r="A5" s="5"/>
      <c r="B5" s="5"/>
      <c r="C5" s="5"/>
      <c r="D5" s="5"/>
      <c r="E5" s="13"/>
      <c r="F5" s="13"/>
      <c r="G5" s="5"/>
      <c r="H5" s="14" t="s">
        <v>13</v>
      </c>
      <c r="I5" s="14" t="s">
        <v>14</v>
      </c>
      <c r="J5" s="9"/>
      <c r="K5" s="10"/>
    </row>
    <row r="6" ht="27" customHeight="1" spans="1:11">
      <c r="A6" s="46" t="s">
        <v>673</v>
      </c>
      <c r="B6" s="10" t="s">
        <v>674</v>
      </c>
      <c r="C6" s="10" t="s">
        <v>17</v>
      </c>
      <c r="D6" s="59" t="s">
        <v>56</v>
      </c>
      <c r="E6" s="60">
        <v>0</v>
      </c>
      <c r="F6" s="9">
        <v>365</v>
      </c>
      <c r="G6" s="10">
        <v>320</v>
      </c>
      <c r="H6" s="45">
        <v>285</v>
      </c>
      <c r="I6" s="45">
        <v>75</v>
      </c>
      <c r="J6" s="9" t="s">
        <v>19</v>
      </c>
      <c r="K6" s="10" t="s">
        <v>19</v>
      </c>
    </row>
    <row r="7" ht="27" customHeight="1" spans="1:11">
      <c r="A7" s="10" t="s">
        <v>586</v>
      </c>
      <c r="B7" s="10" t="s">
        <v>675</v>
      </c>
      <c r="C7" s="10" t="s">
        <v>17</v>
      </c>
      <c r="D7" s="61" t="s">
        <v>33</v>
      </c>
      <c r="E7" s="62">
        <v>0</v>
      </c>
      <c r="F7" s="9">
        <v>430</v>
      </c>
      <c r="G7" s="10">
        <v>320</v>
      </c>
      <c r="H7" s="45">
        <v>283</v>
      </c>
      <c r="I7" s="45">
        <v>53</v>
      </c>
      <c r="J7" s="9" t="s">
        <v>19</v>
      </c>
      <c r="K7" s="10" t="s">
        <v>19</v>
      </c>
    </row>
    <row r="8" ht="27" customHeight="1" spans="1:11">
      <c r="A8" s="10" t="s">
        <v>676</v>
      </c>
      <c r="B8" s="10" t="s">
        <v>677</v>
      </c>
      <c r="C8" s="10" t="s">
        <v>17</v>
      </c>
      <c r="D8" s="61" t="s">
        <v>22</v>
      </c>
      <c r="E8" s="62">
        <v>0</v>
      </c>
      <c r="F8" s="9">
        <v>520</v>
      </c>
      <c r="G8" s="10">
        <v>320</v>
      </c>
      <c r="H8" s="38">
        <v>287</v>
      </c>
      <c r="I8" s="63">
        <v>55</v>
      </c>
      <c r="J8" s="9" t="s">
        <v>19</v>
      </c>
      <c r="K8" s="10" t="s">
        <v>19</v>
      </c>
    </row>
    <row r="9" ht="27" customHeight="1" spans="1:11">
      <c r="A9" s="10" t="s">
        <v>678</v>
      </c>
      <c r="B9" s="46" t="s">
        <v>679</v>
      </c>
      <c r="C9" s="10" t="s">
        <v>17</v>
      </c>
      <c r="D9" s="61" t="s">
        <v>33</v>
      </c>
      <c r="E9" s="62">
        <v>0</v>
      </c>
      <c r="F9" s="9">
        <v>430</v>
      </c>
      <c r="G9" s="10">
        <v>320</v>
      </c>
      <c r="H9" s="45">
        <v>272</v>
      </c>
      <c r="I9" s="63">
        <v>55</v>
      </c>
      <c r="J9" s="9" t="s">
        <v>19</v>
      </c>
      <c r="K9" s="10" t="s">
        <v>19</v>
      </c>
    </row>
    <row r="10" ht="27" customHeight="1" spans="1:11">
      <c r="A10" s="10" t="s">
        <v>680</v>
      </c>
      <c r="B10" s="10" t="s">
        <v>681</v>
      </c>
      <c r="C10" s="10" t="s">
        <v>17</v>
      </c>
      <c r="D10" s="59" t="s">
        <v>56</v>
      </c>
      <c r="E10" s="60">
        <v>0</v>
      </c>
      <c r="F10" s="9">
        <v>365</v>
      </c>
      <c r="G10" s="10">
        <v>320</v>
      </c>
      <c r="H10" s="38">
        <v>90</v>
      </c>
      <c r="I10" s="63">
        <v>51</v>
      </c>
      <c r="J10" s="9" t="s">
        <v>19</v>
      </c>
      <c r="K10" s="10" t="s">
        <v>19</v>
      </c>
    </row>
    <row r="11" ht="27" customHeight="1" spans="1:11">
      <c r="A11" s="10" t="s">
        <v>682</v>
      </c>
      <c r="B11" s="10" t="s">
        <v>683</v>
      </c>
      <c r="C11" s="10" t="s">
        <v>69</v>
      </c>
      <c r="D11" s="61" t="s">
        <v>56</v>
      </c>
      <c r="E11" s="62">
        <f>710-365</f>
        <v>345</v>
      </c>
      <c r="F11" s="9">
        <v>710</v>
      </c>
      <c r="G11" s="10">
        <v>320</v>
      </c>
      <c r="H11" s="45">
        <v>279</v>
      </c>
      <c r="I11" s="63">
        <v>34</v>
      </c>
      <c r="J11" s="9" t="s">
        <v>74</v>
      </c>
      <c r="K11" s="10" t="s">
        <v>684</v>
      </c>
    </row>
    <row r="12" ht="27" customHeight="1" spans="1:11">
      <c r="A12" s="10" t="s">
        <v>685</v>
      </c>
      <c r="B12" s="10" t="s">
        <v>686</v>
      </c>
      <c r="C12" s="10" t="s">
        <v>69</v>
      </c>
      <c r="D12" s="61" t="s">
        <v>56</v>
      </c>
      <c r="E12" s="62">
        <f t="shared" ref="E12:E17" si="0">560-365</f>
        <v>195</v>
      </c>
      <c r="F12" s="9">
        <v>560</v>
      </c>
      <c r="G12" s="10">
        <v>320</v>
      </c>
      <c r="H12" s="45">
        <v>264</v>
      </c>
      <c r="I12" s="63">
        <v>34</v>
      </c>
      <c r="J12" s="9" t="s">
        <v>687</v>
      </c>
      <c r="K12" s="10" t="s">
        <v>688</v>
      </c>
    </row>
    <row r="13" ht="27" customHeight="1" spans="1:11">
      <c r="A13" s="10" t="s">
        <v>689</v>
      </c>
      <c r="B13" s="10" t="s">
        <v>690</v>
      </c>
      <c r="C13" s="10" t="s">
        <v>69</v>
      </c>
      <c r="D13" s="61" t="s">
        <v>56</v>
      </c>
      <c r="E13" s="64">
        <v>195</v>
      </c>
      <c r="F13" s="65">
        <v>560</v>
      </c>
      <c r="G13" s="10">
        <v>320</v>
      </c>
      <c r="H13" s="45">
        <v>34</v>
      </c>
      <c r="I13" s="63">
        <v>34</v>
      </c>
      <c r="J13" s="9" t="s">
        <v>691</v>
      </c>
      <c r="K13" s="10">
        <v>651140529</v>
      </c>
    </row>
    <row r="14" ht="27" customHeight="1" spans="1:11">
      <c r="A14" s="10" t="s">
        <v>692</v>
      </c>
      <c r="B14" s="10" t="s">
        <v>693</v>
      </c>
      <c r="C14" s="10" t="s">
        <v>69</v>
      </c>
      <c r="D14" s="61" t="s">
        <v>56</v>
      </c>
      <c r="E14" s="62">
        <f t="shared" si="0"/>
        <v>195</v>
      </c>
      <c r="F14" s="9">
        <v>560</v>
      </c>
      <c r="G14" s="10">
        <v>320</v>
      </c>
      <c r="H14" s="45">
        <v>51</v>
      </c>
      <c r="I14" s="64">
        <v>51</v>
      </c>
      <c r="J14" s="66" t="s">
        <v>694</v>
      </c>
      <c r="K14" s="67" t="s">
        <v>695</v>
      </c>
    </row>
    <row r="15" ht="27" customHeight="1" spans="1:11">
      <c r="A15" s="10" t="s">
        <v>696</v>
      </c>
      <c r="B15" s="10" t="s">
        <v>697</v>
      </c>
      <c r="C15" s="10" t="s">
        <v>69</v>
      </c>
      <c r="D15" s="68" t="s">
        <v>56</v>
      </c>
      <c r="E15" s="69">
        <f>650-365</f>
        <v>285</v>
      </c>
      <c r="F15" s="9">
        <v>650</v>
      </c>
      <c r="G15" s="10">
        <v>320</v>
      </c>
      <c r="H15" s="45">
        <v>34</v>
      </c>
      <c r="I15" s="63">
        <v>34</v>
      </c>
      <c r="J15" s="9" t="s">
        <v>698</v>
      </c>
      <c r="K15" s="70">
        <v>649914859</v>
      </c>
    </row>
    <row r="16" ht="27" customHeight="1" spans="1:11">
      <c r="A16" s="71" t="s">
        <v>699</v>
      </c>
      <c r="B16" s="71" t="s">
        <v>700</v>
      </c>
      <c r="C16" s="71" t="s">
        <v>69</v>
      </c>
      <c r="D16" s="72" t="s">
        <v>56</v>
      </c>
      <c r="E16" s="73">
        <f t="shared" si="0"/>
        <v>195</v>
      </c>
      <c r="F16" s="74">
        <v>560</v>
      </c>
      <c r="G16" s="71">
        <v>320</v>
      </c>
      <c r="H16" s="75">
        <v>60</v>
      </c>
      <c r="I16" s="76">
        <v>20</v>
      </c>
      <c r="J16" s="9" t="s">
        <v>701</v>
      </c>
      <c r="K16" s="10" t="s">
        <v>702</v>
      </c>
    </row>
    <row r="17" ht="27" customHeight="1" spans="1:11">
      <c r="A17" s="77" t="s">
        <v>703</v>
      </c>
      <c r="B17" s="77" t="s">
        <v>704</v>
      </c>
      <c r="C17" s="77" t="s">
        <v>69</v>
      </c>
      <c r="D17" s="78" t="s">
        <v>138</v>
      </c>
      <c r="E17" s="78">
        <f t="shared" si="0"/>
        <v>195</v>
      </c>
      <c r="F17" s="79">
        <v>560</v>
      </c>
      <c r="G17" s="80">
        <v>320</v>
      </c>
      <c r="H17" s="80">
        <v>0</v>
      </c>
      <c r="I17" s="81">
        <v>0</v>
      </c>
      <c r="J17" s="44" t="s">
        <v>698</v>
      </c>
      <c r="K17" s="10">
        <v>651291627</v>
      </c>
    </row>
    <row r="18" s="4" customFormat="1" ht="24" customHeight="1" spans="1:11">
      <c r="A18" s="77" t="s">
        <v>705</v>
      </c>
      <c r="B18" s="77" t="s">
        <v>706</v>
      </c>
      <c r="C18" s="77" t="s">
        <v>69</v>
      </c>
      <c r="D18" s="77" t="s">
        <v>56</v>
      </c>
      <c r="E18" s="77">
        <f>675-365</f>
        <v>310</v>
      </c>
      <c r="F18" s="77">
        <v>675</v>
      </c>
      <c r="G18" s="80">
        <v>200</v>
      </c>
      <c r="H18" s="80">
        <v>180</v>
      </c>
      <c r="I18" s="81">
        <v>0</v>
      </c>
      <c r="J18" s="45" t="s">
        <v>707</v>
      </c>
      <c r="K18" s="42" t="s">
        <v>708</v>
      </c>
    </row>
    <row r="19" spans="1:11">
      <c r="A19" s="16" t="s">
        <v>76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</row>
  </sheetData>
  <mergeCells count="14">
    <mergeCell ref="A1:K1"/>
    <mergeCell ref="A2:K2"/>
    <mergeCell ref="E3:I3"/>
    <mergeCell ref="H4:I4"/>
    <mergeCell ref="A19:K19"/>
    <mergeCell ref="A3:A5"/>
    <mergeCell ref="B3:B5"/>
    <mergeCell ref="C3:C5"/>
    <mergeCell ref="D3:D5"/>
    <mergeCell ref="E4:E5"/>
    <mergeCell ref="F4:F5"/>
    <mergeCell ref="G4:G5"/>
    <mergeCell ref="J3:J5"/>
    <mergeCell ref="K3:K5"/>
  </mergeCells>
  <printOptions horizontalCentered="1"/>
  <pageMargins left="0.0777777777777778" right="0.0777777777777778" top="0.0777777777777778" bottom="0.0777777777777778" header="0.0777777777777778" footer="0.0777777777777778"/>
  <pageSetup paperSize="9" orientation="landscape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L1" sqref="L$1:L$1048576"/>
    </sheetView>
  </sheetViews>
  <sheetFormatPr defaultColWidth="8.925" defaultRowHeight="14.25"/>
  <cols>
    <col min="1" max="1" width="12.2" customWidth="1"/>
    <col min="2" max="2" width="12.3" customWidth="1"/>
    <col min="4" max="5" width="12.3" customWidth="1"/>
    <col min="6" max="9" width="9" style="17"/>
    <col min="10" max="10" width="20.1" customWidth="1"/>
    <col min="11" max="11" width="19.8" customWidth="1"/>
  </cols>
  <sheetData>
    <row r="1" ht="25.5" spans="1:11">
      <c r="A1" s="33" t="s">
        <v>0</v>
      </c>
      <c r="B1" s="33"/>
      <c r="C1" s="33"/>
      <c r="D1" s="33"/>
      <c r="E1" s="33"/>
      <c r="F1" s="35"/>
      <c r="G1" s="35"/>
      <c r="H1" s="35"/>
      <c r="I1" s="35"/>
      <c r="J1" s="33"/>
      <c r="K1" s="33"/>
    </row>
    <row r="2" spans="1:11">
      <c r="A2" s="4" t="s">
        <v>709</v>
      </c>
      <c r="B2" s="4"/>
      <c r="C2" s="4"/>
      <c r="D2" s="4"/>
      <c r="E2" s="4"/>
      <c r="F2" s="37"/>
      <c r="G2" s="37"/>
      <c r="H2" s="37"/>
      <c r="I2" s="37"/>
      <c r="J2" s="4"/>
      <c r="K2" s="4"/>
    </row>
    <row r="3" ht="20.1" customHeight="1" spans="1:11">
      <c r="A3" s="5" t="s">
        <v>2</v>
      </c>
      <c r="B3" s="5" t="s">
        <v>3</v>
      </c>
      <c r="C3" s="5" t="s">
        <v>126</v>
      </c>
      <c r="D3" s="5" t="s">
        <v>5</v>
      </c>
      <c r="E3" s="6" t="s">
        <v>6</v>
      </c>
      <c r="F3" s="7"/>
      <c r="G3" s="7"/>
      <c r="H3" s="7"/>
      <c r="I3" s="8"/>
      <c r="J3" s="9" t="s">
        <v>7</v>
      </c>
      <c r="K3" s="10" t="s">
        <v>8</v>
      </c>
    </row>
    <row r="4" ht="18.9" customHeight="1" spans="1:11">
      <c r="A4" s="5"/>
      <c r="B4" s="5"/>
      <c r="C4" s="5"/>
      <c r="D4" s="5"/>
      <c r="E4" s="11" t="s">
        <v>9</v>
      </c>
      <c r="F4" s="11" t="s">
        <v>10</v>
      </c>
      <c r="G4" s="5" t="s">
        <v>11</v>
      </c>
      <c r="H4" s="12" t="s">
        <v>12</v>
      </c>
      <c r="I4" s="12"/>
      <c r="J4" s="9"/>
      <c r="K4" s="10"/>
    </row>
    <row r="5" ht="21" customHeight="1" spans="1:11">
      <c r="A5" s="5"/>
      <c r="B5" s="5"/>
      <c r="C5" s="5"/>
      <c r="D5" s="5"/>
      <c r="E5" s="13"/>
      <c r="F5" s="13"/>
      <c r="G5" s="5"/>
      <c r="H5" s="14" t="s">
        <v>13</v>
      </c>
      <c r="I5" s="14" t="s">
        <v>14</v>
      </c>
      <c r="J5" s="9"/>
      <c r="K5" s="10"/>
    </row>
    <row r="6" ht="27" customHeight="1" spans="1:11">
      <c r="A6" s="9" t="s">
        <v>710</v>
      </c>
      <c r="B6" s="9" t="s">
        <v>711</v>
      </c>
      <c r="C6" s="9" t="s">
        <v>17</v>
      </c>
      <c r="D6" s="9" t="s">
        <v>33</v>
      </c>
      <c r="E6" s="9">
        <v>0</v>
      </c>
      <c r="F6" s="44">
        <v>430</v>
      </c>
      <c r="G6" s="44">
        <v>320</v>
      </c>
      <c r="H6" s="44">
        <v>88.6</v>
      </c>
      <c r="I6" s="44">
        <v>45</v>
      </c>
      <c r="J6" s="9" t="s">
        <v>19</v>
      </c>
      <c r="K6" s="9" t="s">
        <v>19</v>
      </c>
    </row>
    <row r="7" ht="27" customHeight="1" spans="1:11">
      <c r="A7" s="9" t="s">
        <v>712</v>
      </c>
      <c r="B7" s="9" t="s">
        <v>713</v>
      </c>
      <c r="C7" s="9" t="s">
        <v>17</v>
      </c>
      <c r="D7" s="9" t="s">
        <v>33</v>
      </c>
      <c r="E7" s="9">
        <v>0</v>
      </c>
      <c r="F7" s="44">
        <v>430</v>
      </c>
      <c r="G7" s="44">
        <v>320</v>
      </c>
      <c r="H7" s="44">
        <v>45</v>
      </c>
      <c r="I7" s="44">
        <v>45</v>
      </c>
      <c r="J7" s="9" t="s">
        <v>19</v>
      </c>
      <c r="K7" s="9" t="s">
        <v>19</v>
      </c>
    </row>
    <row r="8" ht="27" customHeight="1" spans="1:11">
      <c r="A8" s="9" t="s">
        <v>714</v>
      </c>
      <c r="B8" s="9" t="s">
        <v>715</v>
      </c>
      <c r="C8" s="9" t="s">
        <v>17</v>
      </c>
      <c r="D8" s="9" t="s">
        <v>33</v>
      </c>
      <c r="E8" s="9">
        <v>0</v>
      </c>
      <c r="F8" s="44">
        <v>430</v>
      </c>
      <c r="G8" s="44">
        <v>320</v>
      </c>
      <c r="H8" s="44">
        <v>45</v>
      </c>
      <c r="I8" s="44">
        <v>45</v>
      </c>
      <c r="J8" s="9" t="s">
        <v>19</v>
      </c>
      <c r="K8" s="9" t="s">
        <v>19</v>
      </c>
    </row>
    <row r="9" ht="27" customHeight="1" spans="1:11">
      <c r="A9" s="9" t="s">
        <v>716</v>
      </c>
      <c r="B9" s="9" t="s">
        <v>717</v>
      </c>
      <c r="C9" s="9" t="s">
        <v>17</v>
      </c>
      <c r="D9" s="9" t="s">
        <v>56</v>
      </c>
      <c r="E9" s="9">
        <v>0</v>
      </c>
      <c r="F9" s="44">
        <v>365</v>
      </c>
      <c r="G9" s="44">
        <v>320</v>
      </c>
      <c r="H9" s="44">
        <v>95</v>
      </c>
      <c r="I9" s="44">
        <v>45</v>
      </c>
      <c r="J9" s="9" t="s">
        <v>19</v>
      </c>
      <c r="K9" s="9" t="s">
        <v>19</v>
      </c>
    </row>
    <row r="10" ht="27" customHeight="1" spans="1:11">
      <c r="A10" s="9" t="s">
        <v>718</v>
      </c>
      <c r="B10" s="9" t="s">
        <v>719</v>
      </c>
      <c r="C10" s="9" t="s">
        <v>17</v>
      </c>
      <c r="D10" s="9" t="s">
        <v>56</v>
      </c>
      <c r="E10" s="9">
        <v>0</v>
      </c>
      <c r="F10" s="44">
        <v>365</v>
      </c>
      <c r="G10" s="44">
        <v>320</v>
      </c>
      <c r="H10" s="44">
        <v>45</v>
      </c>
      <c r="I10" s="44">
        <v>45</v>
      </c>
      <c r="J10" s="9" t="s">
        <v>19</v>
      </c>
      <c r="K10" s="9" t="s">
        <v>19</v>
      </c>
    </row>
    <row r="11" ht="27" customHeight="1" spans="1:11">
      <c r="A11" s="9" t="s">
        <v>720</v>
      </c>
      <c r="B11" s="9" t="s">
        <v>721</v>
      </c>
      <c r="C11" s="9" t="s">
        <v>51</v>
      </c>
      <c r="D11" s="9" t="s">
        <v>33</v>
      </c>
      <c r="E11" s="9">
        <f>470-430</f>
        <v>40</v>
      </c>
      <c r="F11" s="44">
        <v>470</v>
      </c>
      <c r="G11" s="44">
        <v>300</v>
      </c>
      <c r="H11" s="44">
        <v>0</v>
      </c>
      <c r="I11" s="44">
        <v>0</v>
      </c>
      <c r="J11" s="9" t="s">
        <v>722</v>
      </c>
      <c r="K11" s="9" t="s">
        <v>723</v>
      </c>
    </row>
    <row r="12" ht="27" customHeight="1" spans="1:11">
      <c r="A12" s="9" t="s">
        <v>724</v>
      </c>
      <c r="B12" s="9" t="s">
        <v>725</v>
      </c>
      <c r="C12" s="9" t="s">
        <v>51</v>
      </c>
      <c r="D12" s="9" t="s">
        <v>56</v>
      </c>
      <c r="E12" s="9">
        <f>500-365</f>
        <v>135</v>
      </c>
      <c r="F12" s="44">
        <v>500</v>
      </c>
      <c r="G12" s="44">
        <v>320</v>
      </c>
      <c r="H12" s="44">
        <v>45</v>
      </c>
      <c r="I12" s="44">
        <v>45</v>
      </c>
      <c r="J12" s="9" t="s">
        <v>726</v>
      </c>
      <c r="K12" s="9" t="s">
        <v>727</v>
      </c>
    </row>
    <row r="13" ht="27" customHeight="1" spans="1:11">
      <c r="A13" s="9" t="s">
        <v>728</v>
      </c>
      <c r="B13" s="9" t="s">
        <v>729</v>
      </c>
      <c r="C13" s="9" t="s">
        <v>51</v>
      </c>
      <c r="D13" s="9" t="s">
        <v>56</v>
      </c>
      <c r="E13" s="9">
        <f>540-365</f>
        <v>175</v>
      </c>
      <c r="F13" s="44">
        <v>540</v>
      </c>
      <c r="G13" s="44">
        <v>320</v>
      </c>
      <c r="H13" s="44">
        <v>0</v>
      </c>
      <c r="I13" s="44">
        <v>0</v>
      </c>
      <c r="J13" s="9" t="s">
        <v>730</v>
      </c>
      <c r="K13" s="9" t="s">
        <v>731</v>
      </c>
    </row>
    <row r="14" ht="27" customHeight="1" spans="1:11">
      <c r="A14" s="9" t="s">
        <v>732</v>
      </c>
      <c r="B14" s="9" t="s">
        <v>733</v>
      </c>
      <c r="C14" s="9" t="s">
        <v>51</v>
      </c>
      <c r="D14" s="9" t="s">
        <v>56</v>
      </c>
      <c r="E14" s="9">
        <f>420-365</f>
        <v>55</v>
      </c>
      <c r="F14" s="44">
        <v>420</v>
      </c>
      <c r="G14" s="44">
        <v>320</v>
      </c>
      <c r="H14" s="44">
        <v>75</v>
      </c>
      <c r="I14" s="44">
        <v>45</v>
      </c>
      <c r="J14" s="9" t="s">
        <v>734</v>
      </c>
      <c r="K14" s="9" t="s">
        <v>735</v>
      </c>
    </row>
    <row r="15" ht="27" customHeight="1" spans="1:11">
      <c r="A15" s="9" t="s">
        <v>736</v>
      </c>
      <c r="B15" s="9" t="s">
        <v>737</v>
      </c>
      <c r="C15" s="9" t="s">
        <v>69</v>
      </c>
      <c r="D15" s="9" t="s">
        <v>56</v>
      </c>
      <c r="E15" s="9">
        <f>680-365</f>
        <v>315</v>
      </c>
      <c r="F15" s="44">
        <v>680</v>
      </c>
      <c r="G15" s="44">
        <v>320</v>
      </c>
      <c r="H15" s="44">
        <v>200</v>
      </c>
      <c r="I15" s="44">
        <v>0</v>
      </c>
      <c r="J15" s="9" t="s">
        <v>738</v>
      </c>
      <c r="K15" s="9" t="s">
        <v>739</v>
      </c>
    </row>
    <row r="16" ht="27" customHeight="1" spans="1:11">
      <c r="A16" s="9" t="s">
        <v>740</v>
      </c>
      <c r="B16" s="9" t="s">
        <v>741</v>
      </c>
      <c r="C16" s="9" t="s">
        <v>69</v>
      </c>
      <c r="D16" s="9" t="s">
        <v>56</v>
      </c>
      <c r="E16" s="9">
        <f>1000-365</f>
        <v>635</v>
      </c>
      <c r="F16" s="44">
        <v>1000</v>
      </c>
      <c r="G16" s="44">
        <v>320</v>
      </c>
      <c r="H16" s="44">
        <v>200</v>
      </c>
      <c r="I16" s="44">
        <v>0</v>
      </c>
      <c r="J16" s="9" t="s">
        <v>742</v>
      </c>
      <c r="K16" s="9" t="s">
        <v>743</v>
      </c>
    </row>
    <row r="17" spans="1:11">
      <c r="A17" s="16" t="s">
        <v>76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</row>
  </sheetData>
  <mergeCells count="14">
    <mergeCell ref="A1:K1"/>
    <mergeCell ref="A2:K2"/>
    <mergeCell ref="E3:I3"/>
    <mergeCell ref="H4:I4"/>
    <mergeCell ref="A17:K17"/>
    <mergeCell ref="A3:A5"/>
    <mergeCell ref="B3:B5"/>
    <mergeCell ref="C3:C5"/>
    <mergeCell ref="D3:D5"/>
    <mergeCell ref="E4:E5"/>
    <mergeCell ref="F4:F5"/>
    <mergeCell ref="G4:G5"/>
    <mergeCell ref="J3:J5"/>
    <mergeCell ref="K3:K5"/>
  </mergeCells>
  <printOptions horizontalCentered="1"/>
  <pageMargins left="0.0777777777777778" right="0.0777777777777778" top="0.0777777777777778" bottom="0.0777777777777778" header="0.0777777777777778" footer="0.0777777777777778"/>
  <pageSetup paperSize="9" orientation="landscape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7" sqref="$A17:$XFD17"/>
    </sheetView>
  </sheetViews>
  <sheetFormatPr defaultColWidth="8.925" defaultRowHeight="14.25"/>
  <cols>
    <col min="1" max="1" width="16" customWidth="1"/>
    <col min="2" max="2" width="11.8" customWidth="1"/>
    <col min="4" max="4" width="11.2" customWidth="1"/>
    <col min="5" max="5" width="9.375" customWidth="1"/>
    <col min="8" max="9" width="9" style="17"/>
    <col min="10" max="10" width="18.1" customWidth="1"/>
    <col min="11" max="11" width="23.1" customWidth="1"/>
  </cols>
  <sheetData>
    <row r="1" ht="25.5" spans="1:1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49"/>
      <c r="K1" s="50"/>
    </row>
    <row r="2" spans="1:11">
      <c r="A2" s="37" t="s">
        <v>744</v>
      </c>
      <c r="B2" s="37"/>
      <c r="C2" s="37"/>
      <c r="D2" s="37"/>
      <c r="E2" s="37"/>
      <c r="F2" s="37"/>
      <c r="G2" s="37"/>
      <c r="H2" s="37"/>
      <c r="I2" s="37"/>
      <c r="J2" s="51"/>
      <c r="K2" s="52"/>
    </row>
    <row r="3" ht="20.1" customHeight="1" spans="1:11">
      <c r="A3" s="5" t="s">
        <v>2</v>
      </c>
      <c r="B3" s="5" t="s">
        <v>3</v>
      </c>
      <c r="C3" s="5" t="s">
        <v>126</v>
      </c>
      <c r="D3" s="5" t="s">
        <v>5</v>
      </c>
      <c r="E3" s="6" t="s">
        <v>6</v>
      </c>
      <c r="F3" s="7"/>
      <c r="G3" s="7"/>
      <c r="H3" s="7"/>
      <c r="I3" s="8"/>
      <c r="J3" s="9" t="s">
        <v>7</v>
      </c>
      <c r="K3" s="10" t="s">
        <v>8</v>
      </c>
    </row>
    <row r="4" ht="18.9" customHeight="1" spans="1:11">
      <c r="A4" s="5"/>
      <c r="B4" s="5"/>
      <c r="C4" s="5"/>
      <c r="D4" s="5"/>
      <c r="E4" s="11" t="s">
        <v>9</v>
      </c>
      <c r="F4" s="11" t="s">
        <v>10</v>
      </c>
      <c r="G4" s="5" t="s">
        <v>11</v>
      </c>
      <c r="H4" s="12" t="s">
        <v>12</v>
      </c>
      <c r="I4" s="12"/>
      <c r="J4" s="9"/>
      <c r="K4" s="10"/>
    </row>
    <row r="5" ht="21" customHeight="1" spans="1:11">
      <c r="A5" s="5"/>
      <c r="B5" s="5"/>
      <c r="C5" s="5"/>
      <c r="D5" s="5"/>
      <c r="E5" s="13"/>
      <c r="F5" s="13"/>
      <c r="G5" s="5"/>
      <c r="H5" s="14" t="s">
        <v>13</v>
      </c>
      <c r="I5" s="14" t="s">
        <v>14</v>
      </c>
      <c r="J5" s="9"/>
      <c r="K5" s="10"/>
    </row>
    <row r="6" ht="28.05" customHeight="1" spans="1:11">
      <c r="A6" s="10" t="s">
        <v>745</v>
      </c>
      <c r="B6" s="10" t="s">
        <v>746</v>
      </c>
      <c r="C6" s="10" t="s">
        <v>17</v>
      </c>
      <c r="D6" s="10" t="s">
        <v>18</v>
      </c>
      <c r="E6" s="10">
        <v>0</v>
      </c>
      <c r="F6" s="10">
        <v>620</v>
      </c>
      <c r="G6" s="10">
        <v>320</v>
      </c>
      <c r="H6" s="45">
        <v>246.5</v>
      </c>
      <c r="I6" s="45">
        <v>15</v>
      </c>
      <c r="J6" s="9" t="s">
        <v>19</v>
      </c>
      <c r="K6" s="53" t="s">
        <v>19</v>
      </c>
    </row>
    <row r="7" ht="28.05" customHeight="1" spans="1:11">
      <c r="A7" s="9" t="s">
        <v>747</v>
      </c>
      <c r="B7" s="10" t="s">
        <v>748</v>
      </c>
      <c r="C7" s="10" t="s">
        <v>17</v>
      </c>
      <c r="D7" s="10" t="s">
        <v>33</v>
      </c>
      <c r="E7" s="10">
        <v>0</v>
      </c>
      <c r="F7" s="10">
        <v>430</v>
      </c>
      <c r="G7" s="10">
        <v>320</v>
      </c>
      <c r="H7" s="45">
        <v>246.5</v>
      </c>
      <c r="I7" s="45">
        <v>15</v>
      </c>
      <c r="J7" s="9" t="s">
        <v>19</v>
      </c>
      <c r="K7" s="53" t="s">
        <v>19</v>
      </c>
    </row>
    <row r="8" ht="28.05" customHeight="1" spans="1:11">
      <c r="A8" s="10" t="s">
        <v>749</v>
      </c>
      <c r="B8" s="10" t="s">
        <v>750</v>
      </c>
      <c r="C8" s="10" t="s">
        <v>17</v>
      </c>
      <c r="D8" s="10" t="s">
        <v>22</v>
      </c>
      <c r="E8" s="10">
        <v>0</v>
      </c>
      <c r="F8" s="10">
        <v>520</v>
      </c>
      <c r="G8" s="10">
        <v>320</v>
      </c>
      <c r="H8" s="45">
        <v>15</v>
      </c>
      <c r="I8" s="45">
        <v>15</v>
      </c>
      <c r="J8" s="9" t="s">
        <v>19</v>
      </c>
      <c r="K8" s="53" t="s">
        <v>19</v>
      </c>
    </row>
    <row r="9" ht="28.05" customHeight="1" spans="1:11">
      <c r="A9" s="10" t="s">
        <v>751</v>
      </c>
      <c r="B9" s="10" t="s">
        <v>752</v>
      </c>
      <c r="C9" s="10" t="s">
        <v>17</v>
      </c>
      <c r="D9" s="10" t="s">
        <v>33</v>
      </c>
      <c r="E9" s="10">
        <v>0</v>
      </c>
      <c r="F9" s="10">
        <v>430</v>
      </c>
      <c r="G9" s="10">
        <v>320</v>
      </c>
      <c r="H9" s="45">
        <v>55</v>
      </c>
      <c r="I9" s="45">
        <v>15</v>
      </c>
      <c r="J9" s="9" t="s">
        <v>19</v>
      </c>
      <c r="K9" s="53" t="s">
        <v>19</v>
      </c>
    </row>
    <row r="10" ht="28.05" customHeight="1" spans="1:11">
      <c r="A10" s="10" t="s">
        <v>753</v>
      </c>
      <c r="B10" s="10" t="s">
        <v>754</v>
      </c>
      <c r="C10" s="10" t="s">
        <v>17</v>
      </c>
      <c r="D10" s="10" t="s">
        <v>33</v>
      </c>
      <c r="E10" s="10">
        <v>0</v>
      </c>
      <c r="F10" s="10">
        <v>430</v>
      </c>
      <c r="G10" s="10">
        <v>320</v>
      </c>
      <c r="H10" s="45">
        <v>235</v>
      </c>
      <c r="I10" s="45">
        <v>15</v>
      </c>
      <c r="J10" s="9" t="s">
        <v>19</v>
      </c>
      <c r="K10" s="53" t="s">
        <v>19</v>
      </c>
    </row>
    <row r="11" ht="28.05" customHeight="1" spans="1:11">
      <c r="A11" s="10" t="s">
        <v>755</v>
      </c>
      <c r="B11" s="10" t="s">
        <v>756</v>
      </c>
      <c r="C11" s="10" t="s">
        <v>17</v>
      </c>
      <c r="D11" s="9" t="s">
        <v>42</v>
      </c>
      <c r="E11" s="10">
        <v>0</v>
      </c>
      <c r="F11" s="10">
        <v>365</v>
      </c>
      <c r="G11" s="10">
        <v>320</v>
      </c>
      <c r="H11" s="45">
        <v>250</v>
      </c>
      <c r="I11" s="45">
        <v>15</v>
      </c>
      <c r="J11" s="9" t="s">
        <v>19</v>
      </c>
      <c r="K11" s="53" t="s">
        <v>19</v>
      </c>
    </row>
    <row r="12" ht="39" customHeight="1" spans="1:11">
      <c r="A12" s="10" t="s">
        <v>757</v>
      </c>
      <c r="B12" s="10" t="s">
        <v>758</v>
      </c>
      <c r="C12" s="10" t="s">
        <v>51</v>
      </c>
      <c r="D12" s="10" t="s">
        <v>56</v>
      </c>
      <c r="E12" s="10">
        <v>0</v>
      </c>
      <c r="F12" s="10">
        <v>300</v>
      </c>
      <c r="G12" s="10">
        <v>300</v>
      </c>
      <c r="H12" s="45">
        <v>15</v>
      </c>
      <c r="I12" s="45">
        <v>15</v>
      </c>
      <c r="J12" s="54" t="s">
        <v>759</v>
      </c>
      <c r="K12" s="55" t="s">
        <v>760</v>
      </c>
    </row>
    <row r="13" ht="27" customHeight="1" spans="1:11">
      <c r="A13" s="10" t="s">
        <v>761</v>
      </c>
      <c r="B13" s="10" t="s">
        <v>762</v>
      </c>
      <c r="C13" s="10" t="s">
        <v>69</v>
      </c>
      <c r="D13" s="10" t="s">
        <v>56</v>
      </c>
      <c r="E13" s="10">
        <f>730-365</f>
        <v>365</v>
      </c>
      <c r="F13" s="10">
        <v>730</v>
      </c>
      <c r="G13" s="10">
        <v>280</v>
      </c>
      <c r="H13" s="45">
        <v>210</v>
      </c>
      <c r="I13" s="45">
        <v>20</v>
      </c>
      <c r="J13" s="54" t="s">
        <v>763</v>
      </c>
      <c r="K13" s="56" t="s">
        <v>764</v>
      </c>
    </row>
    <row r="14" ht="28.05" customHeight="1" spans="1:11">
      <c r="A14" s="10" t="s">
        <v>765</v>
      </c>
      <c r="B14" s="10" t="s">
        <v>766</v>
      </c>
      <c r="C14" s="10" t="s">
        <v>69</v>
      </c>
      <c r="D14" s="10" t="s">
        <v>56</v>
      </c>
      <c r="E14" s="10">
        <f>730-365</f>
        <v>365</v>
      </c>
      <c r="F14" s="10">
        <v>730</v>
      </c>
      <c r="G14" s="10">
        <v>320</v>
      </c>
      <c r="H14" s="45">
        <v>55</v>
      </c>
      <c r="I14" s="45">
        <v>15</v>
      </c>
      <c r="J14" s="54" t="s">
        <v>767</v>
      </c>
      <c r="K14" s="54" t="s">
        <v>768</v>
      </c>
    </row>
    <row r="15" ht="28.05" customHeight="1" spans="1:11">
      <c r="A15" s="10" t="s">
        <v>769</v>
      </c>
      <c r="B15" s="10" t="s">
        <v>770</v>
      </c>
      <c r="C15" s="10" t="s">
        <v>69</v>
      </c>
      <c r="D15" s="10" t="s">
        <v>33</v>
      </c>
      <c r="E15" s="10">
        <f>860-430</f>
        <v>430</v>
      </c>
      <c r="F15" s="10">
        <v>860</v>
      </c>
      <c r="G15" s="10">
        <v>320</v>
      </c>
      <c r="H15" s="45">
        <v>205</v>
      </c>
      <c r="I15" s="45">
        <v>5</v>
      </c>
      <c r="J15" s="54" t="s">
        <v>767</v>
      </c>
      <c r="K15" s="54" t="s">
        <v>771</v>
      </c>
    </row>
    <row r="16" s="48" customFormat="1" ht="28.05" customHeight="1" spans="1:11">
      <c r="A16" s="10" t="s">
        <v>772</v>
      </c>
      <c r="B16" s="10" t="s">
        <v>773</v>
      </c>
      <c r="C16" s="10" t="s">
        <v>69</v>
      </c>
      <c r="D16" s="10" t="s">
        <v>33</v>
      </c>
      <c r="E16" s="10">
        <f>860-430</f>
        <v>430</v>
      </c>
      <c r="F16" s="10">
        <v>860</v>
      </c>
      <c r="G16" s="10">
        <v>270</v>
      </c>
      <c r="H16" s="45">
        <v>253</v>
      </c>
      <c r="I16" s="45">
        <v>15</v>
      </c>
      <c r="J16" s="54" t="s">
        <v>774</v>
      </c>
      <c r="K16" s="54">
        <v>651235429</v>
      </c>
    </row>
    <row r="17" spans="1:11">
      <c r="A17" s="16" t="s">
        <v>76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</row>
  </sheetData>
  <mergeCells count="14">
    <mergeCell ref="A1:K1"/>
    <mergeCell ref="A2:K2"/>
    <mergeCell ref="E3:I3"/>
    <mergeCell ref="H4:I4"/>
    <mergeCell ref="A17:K17"/>
    <mergeCell ref="A3:A5"/>
    <mergeCell ref="B3:B5"/>
    <mergeCell ref="C3:C5"/>
    <mergeCell ref="D3:D5"/>
    <mergeCell ref="E4:E5"/>
    <mergeCell ref="F4:F5"/>
    <mergeCell ref="G4:G5"/>
    <mergeCell ref="J3:J5"/>
    <mergeCell ref="K3:K5"/>
  </mergeCells>
  <pageMargins left="0.0777777777777778" right="0.0777777777777778" top="0.0777777777777778" bottom="0.0777777777777778" header="0.0777777777777778" footer="0.0777777777777778"/>
  <pageSetup paperSize="9" orientation="landscape"/>
  <headerFooter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A24" sqref="$A24:$XFD24"/>
    </sheetView>
  </sheetViews>
  <sheetFormatPr defaultColWidth="8.925" defaultRowHeight="14.25"/>
  <cols>
    <col min="1" max="1" width="13.5" customWidth="1"/>
    <col min="2" max="2" width="13" style="2" customWidth="1"/>
    <col min="4" max="5" width="10.6" customWidth="1"/>
    <col min="8" max="9" width="9" style="17"/>
    <col min="10" max="10" width="23.1" customWidth="1"/>
    <col min="11" max="11" width="19.6" customWidth="1"/>
  </cols>
  <sheetData>
    <row r="1" ht="25.5" spans="1:11">
      <c r="A1" s="33" t="s">
        <v>0</v>
      </c>
      <c r="B1" s="34"/>
      <c r="C1" s="33"/>
      <c r="D1" s="33"/>
      <c r="E1" s="33"/>
      <c r="F1" s="33"/>
      <c r="G1" s="33"/>
      <c r="H1" s="35"/>
      <c r="I1" s="35"/>
      <c r="J1" s="33"/>
      <c r="K1" s="33"/>
    </row>
    <row r="2" spans="1:11">
      <c r="A2" s="4" t="s">
        <v>775</v>
      </c>
      <c r="B2" s="36"/>
      <c r="C2" s="4"/>
      <c r="D2" s="4"/>
      <c r="E2" s="4"/>
      <c r="F2" s="4"/>
      <c r="G2" s="4"/>
      <c r="H2" s="37"/>
      <c r="I2" s="37"/>
      <c r="J2" s="4"/>
      <c r="K2" s="4"/>
    </row>
    <row r="3" ht="20.1" customHeight="1" spans="1:11">
      <c r="A3" s="5" t="s">
        <v>2</v>
      </c>
      <c r="B3" s="5" t="s">
        <v>3</v>
      </c>
      <c r="C3" s="5" t="s">
        <v>126</v>
      </c>
      <c r="D3" s="5" t="s">
        <v>5</v>
      </c>
      <c r="E3" s="6" t="s">
        <v>6</v>
      </c>
      <c r="F3" s="7"/>
      <c r="G3" s="7"/>
      <c r="H3" s="7"/>
      <c r="I3" s="8"/>
      <c r="J3" s="9" t="s">
        <v>7</v>
      </c>
      <c r="K3" s="10" t="s">
        <v>8</v>
      </c>
    </row>
    <row r="4" ht="18.9" customHeight="1" spans="1:11">
      <c r="A4" s="5"/>
      <c r="B4" s="5"/>
      <c r="C4" s="5"/>
      <c r="D4" s="5"/>
      <c r="E4" s="11" t="s">
        <v>9</v>
      </c>
      <c r="F4" s="11" t="s">
        <v>10</v>
      </c>
      <c r="G4" s="5" t="s">
        <v>11</v>
      </c>
      <c r="H4" s="12" t="s">
        <v>12</v>
      </c>
      <c r="I4" s="12"/>
      <c r="J4" s="9"/>
      <c r="K4" s="10"/>
    </row>
    <row r="5" ht="21" customHeight="1" spans="1:11">
      <c r="A5" s="5"/>
      <c r="B5" s="5"/>
      <c r="C5" s="5"/>
      <c r="D5" s="5"/>
      <c r="E5" s="13"/>
      <c r="F5" s="13"/>
      <c r="G5" s="5"/>
      <c r="H5" s="14" t="s">
        <v>13</v>
      </c>
      <c r="I5" s="14" t="s">
        <v>14</v>
      </c>
      <c r="J5" s="9"/>
      <c r="K5" s="10"/>
    </row>
    <row r="6" ht="27" customHeight="1" spans="1:11">
      <c r="A6" s="10" t="s">
        <v>776</v>
      </c>
      <c r="B6" s="9" t="s">
        <v>777</v>
      </c>
      <c r="C6" s="10" t="s">
        <v>17</v>
      </c>
      <c r="D6" s="9" t="s">
        <v>778</v>
      </c>
      <c r="E6" s="9">
        <v>0</v>
      </c>
      <c r="F6" s="10">
        <v>520</v>
      </c>
      <c r="G6" s="10">
        <v>320</v>
      </c>
      <c r="H6" s="38">
        <v>35</v>
      </c>
      <c r="I6" s="38">
        <v>35</v>
      </c>
      <c r="J6" s="10" t="s">
        <v>19</v>
      </c>
      <c r="K6" s="10" t="s">
        <v>19</v>
      </c>
    </row>
    <row r="7" ht="27" customHeight="1" spans="1:11">
      <c r="A7" s="10" t="s">
        <v>779</v>
      </c>
      <c r="B7" s="9" t="s">
        <v>780</v>
      </c>
      <c r="C7" s="10" t="s">
        <v>17</v>
      </c>
      <c r="D7" s="9" t="s">
        <v>781</v>
      </c>
      <c r="E7" s="9">
        <v>0</v>
      </c>
      <c r="F7" s="10">
        <v>430</v>
      </c>
      <c r="G7" s="10">
        <v>320</v>
      </c>
      <c r="H7" s="38">
        <v>35</v>
      </c>
      <c r="I7" s="38">
        <v>35</v>
      </c>
      <c r="J7" s="10" t="s">
        <v>19</v>
      </c>
      <c r="K7" s="10" t="s">
        <v>19</v>
      </c>
    </row>
    <row r="8" ht="27" customHeight="1" spans="1:11">
      <c r="A8" s="10" t="s">
        <v>782</v>
      </c>
      <c r="B8" s="9" t="s">
        <v>783</v>
      </c>
      <c r="C8" s="10" t="s">
        <v>17</v>
      </c>
      <c r="D8" s="9" t="s">
        <v>781</v>
      </c>
      <c r="E8" s="9">
        <v>0</v>
      </c>
      <c r="F8" s="10">
        <v>430</v>
      </c>
      <c r="G8" s="10">
        <v>320</v>
      </c>
      <c r="H8" s="38">
        <v>35</v>
      </c>
      <c r="I8" s="38">
        <v>35</v>
      </c>
      <c r="J8" s="10" t="s">
        <v>19</v>
      </c>
      <c r="K8" s="10" t="s">
        <v>19</v>
      </c>
    </row>
    <row r="9" ht="27" customHeight="1" spans="1:11">
      <c r="A9" s="10" t="s">
        <v>784</v>
      </c>
      <c r="B9" s="9" t="s">
        <v>785</v>
      </c>
      <c r="C9" s="10" t="s">
        <v>17</v>
      </c>
      <c r="D9" s="9" t="s">
        <v>781</v>
      </c>
      <c r="E9" s="9">
        <v>0</v>
      </c>
      <c r="F9" s="10">
        <v>430</v>
      </c>
      <c r="G9" s="10">
        <v>320</v>
      </c>
      <c r="H9" s="38">
        <v>35</v>
      </c>
      <c r="I9" s="38">
        <v>35</v>
      </c>
      <c r="J9" s="10" t="s">
        <v>19</v>
      </c>
      <c r="K9" s="10" t="s">
        <v>19</v>
      </c>
    </row>
    <row r="10" ht="27" customHeight="1" spans="1:11">
      <c r="A10" s="9" t="s">
        <v>786</v>
      </c>
      <c r="B10" s="9" t="s">
        <v>787</v>
      </c>
      <c r="C10" s="10" t="s">
        <v>17</v>
      </c>
      <c r="D10" s="9" t="s">
        <v>42</v>
      </c>
      <c r="E10" s="9">
        <v>0</v>
      </c>
      <c r="F10" s="10">
        <v>365</v>
      </c>
      <c r="G10" s="10">
        <v>320</v>
      </c>
      <c r="H10" s="38">
        <v>35</v>
      </c>
      <c r="I10" s="38">
        <v>35</v>
      </c>
      <c r="J10" s="10" t="s">
        <v>19</v>
      </c>
      <c r="K10" s="10" t="s">
        <v>19</v>
      </c>
    </row>
    <row r="11" ht="27" customHeight="1" spans="1:11">
      <c r="A11" s="10" t="s">
        <v>788</v>
      </c>
      <c r="B11" s="9" t="s">
        <v>789</v>
      </c>
      <c r="C11" s="10" t="s">
        <v>17</v>
      </c>
      <c r="D11" s="9" t="s">
        <v>781</v>
      </c>
      <c r="E11" s="9">
        <v>0</v>
      </c>
      <c r="F11" s="10">
        <v>430</v>
      </c>
      <c r="G11" s="10">
        <v>320</v>
      </c>
      <c r="H11" s="38">
        <v>35</v>
      </c>
      <c r="I11" s="38">
        <v>35</v>
      </c>
      <c r="J11" s="10" t="s">
        <v>19</v>
      </c>
      <c r="K11" s="10" t="s">
        <v>19</v>
      </c>
    </row>
    <row r="12" ht="27" customHeight="1" spans="1:11">
      <c r="A12" s="10" t="s">
        <v>790</v>
      </c>
      <c r="B12" s="9" t="s">
        <v>791</v>
      </c>
      <c r="C12" s="10" t="s">
        <v>17</v>
      </c>
      <c r="D12" s="9" t="s">
        <v>56</v>
      </c>
      <c r="E12" s="9">
        <v>0</v>
      </c>
      <c r="F12" s="10">
        <v>365</v>
      </c>
      <c r="G12" s="10">
        <v>320</v>
      </c>
      <c r="H12" s="38">
        <v>35</v>
      </c>
      <c r="I12" s="38">
        <v>35</v>
      </c>
      <c r="J12" s="10" t="s">
        <v>19</v>
      </c>
      <c r="K12" s="10" t="s">
        <v>19</v>
      </c>
    </row>
    <row r="13" ht="27" customHeight="1" spans="1:11">
      <c r="A13" s="39" t="s">
        <v>792</v>
      </c>
      <c r="B13" s="39" t="s">
        <v>793</v>
      </c>
      <c r="C13" s="40" t="s">
        <v>17</v>
      </c>
      <c r="D13" s="9" t="s">
        <v>42</v>
      </c>
      <c r="E13" s="39">
        <v>0</v>
      </c>
      <c r="F13" s="40">
        <v>365</v>
      </c>
      <c r="G13" s="40">
        <v>320</v>
      </c>
      <c r="H13" s="41">
        <v>35</v>
      </c>
      <c r="I13" s="41">
        <v>35</v>
      </c>
      <c r="J13" s="10" t="s">
        <v>19</v>
      </c>
      <c r="K13" s="42"/>
    </row>
    <row r="14" ht="27" customHeight="1" spans="1:11">
      <c r="A14" s="10" t="s">
        <v>794</v>
      </c>
      <c r="B14" s="9" t="s">
        <v>795</v>
      </c>
      <c r="C14" s="10" t="s">
        <v>51</v>
      </c>
      <c r="D14" s="9" t="s">
        <v>781</v>
      </c>
      <c r="E14" s="9">
        <f>645-430</f>
        <v>215</v>
      </c>
      <c r="F14" s="10">
        <v>645</v>
      </c>
      <c r="G14" s="10">
        <v>320</v>
      </c>
      <c r="H14" s="38">
        <v>210</v>
      </c>
      <c r="I14" s="38">
        <v>40</v>
      </c>
      <c r="J14" s="9" t="s">
        <v>796</v>
      </c>
      <c r="K14" s="42" t="s">
        <v>797</v>
      </c>
    </row>
    <row r="15" ht="27" customHeight="1" spans="1:11">
      <c r="A15" s="10" t="s">
        <v>798</v>
      </c>
      <c r="B15" s="9" t="s">
        <v>799</v>
      </c>
      <c r="C15" s="10" t="s">
        <v>51</v>
      </c>
      <c r="D15" s="9" t="s">
        <v>56</v>
      </c>
      <c r="E15" s="9">
        <f>547-365</f>
        <v>182</v>
      </c>
      <c r="F15" s="9">
        <v>547</v>
      </c>
      <c r="G15" s="9">
        <v>320</v>
      </c>
      <c r="H15" s="43">
        <v>35</v>
      </c>
      <c r="I15" s="43">
        <v>35</v>
      </c>
      <c r="J15" s="9" t="s">
        <v>796</v>
      </c>
      <c r="K15" s="10" t="s">
        <v>800</v>
      </c>
    </row>
    <row r="16" ht="27" customHeight="1" spans="1:11">
      <c r="A16" s="10" t="s">
        <v>801</v>
      </c>
      <c r="B16" s="9" t="s">
        <v>802</v>
      </c>
      <c r="C16" s="10" t="s">
        <v>69</v>
      </c>
      <c r="D16" s="9" t="s">
        <v>56</v>
      </c>
      <c r="E16" s="9">
        <f>530-365</f>
        <v>165</v>
      </c>
      <c r="F16" s="10">
        <v>530</v>
      </c>
      <c r="G16" s="9">
        <v>320</v>
      </c>
      <c r="H16" s="43">
        <v>35</v>
      </c>
      <c r="I16" s="43">
        <v>35</v>
      </c>
      <c r="J16" s="9" t="s">
        <v>803</v>
      </c>
      <c r="K16" s="10" t="s">
        <v>804</v>
      </c>
    </row>
    <row r="17" ht="27" customHeight="1" spans="1:11">
      <c r="A17" s="10" t="s">
        <v>805</v>
      </c>
      <c r="B17" s="9" t="s">
        <v>806</v>
      </c>
      <c r="C17" s="10" t="s">
        <v>69</v>
      </c>
      <c r="D17" s="9" t="s">
        <v>56</v>
      </c>
      <c r="E17" s="9">
        <f>636-365</f>
        <v>271</v>
      </c>
      <c r="F17" s="10">
        <v>636</v>
      </c>
      <c r="G17" s="9">
        <v>320</v>
      </c>
      <c r="H17" s="44">
        <v>35</v>
      </c>
      <c r="I17" s="44">
        <v>35</v>
      </c>
      <c r="J17" s="44" t="s">
        <v>774</v>
      </c>
      <c r="K17" s="45">
        <v>650967410</v>
      </c>
    </row>
    <row r="18" ht="27" customHeight="1" spans="1:11">
      <c r="A18" s="10" t="s">
        <v>807</v>
      </c>
      <c r="B18" s="9" t="s">
        <v>808</v>
      </c>
      <c r="C18" s="10" t="s">
        <v>69</v>
      </c>
      <c r="D18" s="9" t="s">
        <v>56</v>
      </c>
      <c r="E18" s="9">
        <f>560-365</f>
        <v>195</v>
      </c>
      <c r="F18" s="10">
        <v>560</v>
      </c>
      <c r="G18" s="9">
        <v>320</v>
      </c>
      <c r="H18" s="44">
        <v>35</v>
      </c>
      <c r="I18" s="44">
        <v>35</v>
      </c>
      <c r="J18" s="9" t="s">
        <v>774</v>
      </c>
      <c r="K18" s="10">
        <v>650962673</v>
      </c>
    </row>
    <row r="19" ht="27" customHeight="1" spans="1:11">
      <c r="A19" s="10" t="s">
        <v>809</v>
      </c>
      <c r="B19" s="9" t="s">
        <v>810</v>
      </c>
      <c r="C19" s="10" t="s">
        <v>69</v>
      </c>
      <c r="D19" s="9" t="s">
        <v>33</v>
      </c>
      <c r="E19" s="9">
        <f>840-430</f>
        <v>410</v>
      </c>
      <c r="F19" s="10">
        <v>840</v>
      </c>
      <c r="G19" s="9">
        <v>320</v>
      </c>
      <c r="H19" s="44">
        <v>35</v>
      </c>
      <c r="I19" s="44">
        <v>35</v>
      </c>
      <c r="J19" s="9" t="s">
        <v>774</v>
      </c>
      <c r="K19" s="10">
        <v>650847252</v>
      </c>
    </row>
    <row r="20" ht="27" customHeight="1" spans="1:11">
      <c r="A20" s="10" t="s">
        <v>811</v>
      </c>
      <c r="B20" s="9" t="s">
        <v>812</v>
      </c>
      <c r="C20" s="10" t="s">
        <v>69</v>
      </c>
      <c r="D20" s="10" t="s">
        <v>33</v>
      </c>
      <c r="E20" s="10">
        <f>1069-430</f>
        <v>639</v>
      </c>
      <c r="F20" s="10">
        <v>1069</v>
      </c>
      <c r="G20" s="10">
        <v>320</v>
      </c>
      <c r="H20" s="45">
        <v>35</v>
      </c>
      <c r="I20" s="45">
        <v>35</v>
      </c>
      <c r="J20" s="9" t="s">
        <v>813</v>
      </c>
      <c r="K20" s="10" t="s">
        <v>814</v>
      </c>
    </row>
    <row r="21" ht="27" customHeight="1" spans="1:11">
      <c r="A21" s="10" t="s">
        <v>815</v>
      </c>
      <c r="B21" s="9" t="s">
        <v>816</v>
      </c>
      <c r="C21" s="10" t="s">
        <v>817</v>
      </c>
      <c r="D21" s="9" t="s">
        <v>56</v>
      </c>
      <c r="E21" s="9">
        <f>547-365</f>
        <v>182</v>
      </c>
      <c r="F21" s="46">
        <v>547</v>
      </c>
      <c r="G21" s="10">
        <v>320</v>
      </c>
      <c r="H21" s="38">
        <v>35</v>
      </c>
      <c r="I21" s="38">
        <v>35</v>
      </c>
      <c r="J21" s="10" t="s">
        <v>19</v>
      </c>
      <c r="K21" s="10" t="s">
        <v>19</v>
      </c>
    </row>
    <row r="22" ht="27" customHeight="1" spans="1:11">
      <c r="A22" s="10" t="s">
        <v>818</v>
      </c>
      <c r="B22" s="47" t="s">
        <v>819</v>
      </c>
      <c r="C22" s="10" t="s">
        <v>51</v>
      </c>
      <c r="D22" s="10" t="s">
        <v>56</v>
      </c>
      <c r="E22" s="10">
        <f>547-365</f>
        <v>182</v>
      </c>
      <c r="F22" s="10">
        <v>547</v>
      </c>
      <c r="G22" s="10">
        <v>320</v>
      </c>
      <c r="H22" s="45">
        <v>210</v>
      </c>
      <c r="I22" s="45">
        <v>40</v>
      </c>
      <c r="J22" s="9" t="s">
        <v>796</v>
      </c>
      <c r="K22" s="42" t="s">
        <v>820</v>
      </c>
    </row>
    <row r="23" ht="27" customHeight="1" spans="1:11">
      <c r="A23" s="10" t="s">
        <v>821</v>
      </c>
      <c r="B23" s="47" t="s">
        <v>822</v>
      </c>
      <c r="C23" s="10" t="s">
        <v>69</v>
      </c>
      <c r="D23" s="10" t="s">
        <v>56</v>
      </c>
      <c r="E23" s="10">
        <f>650-365</f>
        <v>285</v>
      </c>
      <c r="F23" s="10">
        <v>650</v>
      </c>
      <c r="G23" s="10">
        <v>320</v>
      </c>
      <c r="H23" s="45">
        <v>35</v>
      </c>
      <c r="I23" s="45">
        <v>35</v>
      </c>
      <c r="J23" s="10" t="s">
        <v>823</v>
      </c>
      <c r="K23" s="42" t="s">
        <v>824</v>
      </c>
    </row>
    <row r="24" spans="1:11">
      <c r="A24" s="16" t="s">
        <v>76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</sheetData>
  <mergeCells count="14">
    <mergeCell ref="A1:K1"/>
    <mergeCell ref="A2:K2"/>
    <mergeCell ref="E3:I3"/>
    <mergeCell ref="H4:I4"/>
    <mergeCell ref="A24:K24"/>
    <mergeCell ref="A3:A5"/>
    <mergeCell ref="B3:B5"/>
    <mergeCell ref="C3:C5"/>
    <mergeCell ref="D3:D5"/>
    <mergeCell ref="E4:E5"/>
    <mergeCell ref="F4:F5"/>
    <mergeCell ref="G4:G5"/>
    <mergeCell ref="J3:J5"/>
    <mergeCell ref="K3:K5"/>
  </mergeCells>
  <printOptions horizontalCentered="1"/>
  <pageMargins left="0.0777777777777778" right="0.0777777777777778" top="0.0777777777777778" bottom="0.0777777777777778" header="0.0777777777777778" footer="0.0777777777777778"/>
  <pageSetup paperSize="9" orientation="landscape"/>
  <headerFooter/>
  <drawing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opLeftCell="A10" workbookViewId="0">
      <selection activeCell="A19" sqref="$A19:$XFD19"/>
    </sheetView>
  </sheetViews>
  <sheetFormatPr defaultColWidth="8.925" defaultRowHeight="14.25"/>
  <cols>
    <col min="1" max="1" width="13.1" style="2" customWidth="1"/>
    <col min="2" max="2" width="14.1" style="2" customWidth="1"/>
    <col min="4" max="5" width="14.3" customWidth="1"/>
    <col min="6" max="6" width="9" style="17"/>
    <col min="10" max="10" width="20.2" customWidth="1"/>
    <col min="11" max="11" width="21.3" customWidth="1"/>
  </cols>
  <sheetData>
    <row r="1" ht="25.5" spans="1:11">
      <c r="A1" s="18" t="s">
        <v>0</v>
      </c>
      <c r="B1" s="18"/>
      <c r="C1" s="19"/>
      <c r="D1" s="19"/>
      <c r="E1" s="19"/>
      <c r="F1" s="20"/>
      <c r="G1" s="19"/>
      <c r="H1" s="19"/>
      <c r="I1" s="19"/>
      <c r="J1" s="19"/>
      <c r="K1" s="19"/>
    </row>
    <row r="2" spans="1:11">
      <c r="A2" s="21" t="s">
        <v>825</v>
      </c>
      <c r="B2" s="21"/>
      <c r="C2" s="22"/>
      <c r="D2" s="22"/>
      <c r="E2" s="22"/>
      <c r="F2" s="23"/>
      <c r="G2" s="22"/>
      <c r="H2" s="22"/>
      <c r="I2" s="22"/>
      <c r="J2" s="22"/>
      <c r="K2" s="22"/>
    </row>
    <row r="3" ht="20.1" customHeight="1" spans="1:11">
      <c r="A3" s="5" t="s">
        <v>2</v>
      </c>
      <c r="B3" s="5" t="s">
        <v>3</v>
      </c>
      <c r="C3" s="5" t="s">
        <v>126</v>
      </c>
      <c r="D3" s="5" t="s">
        <v>5</v>
      </c>
      <c r="E3" s="6" t="s">
        <v>6</v>
      </c>
      <c r="F3" s="7"/>
      <c r="G3" s="7"/>
      <c r="H3" s="7"/>
      <c r="I3" s="8"/>
      <c r="J3" s="9" t="s">
        <v>7</v>
      </c>
      <c r="K3" s="10" t="s">
        <v>8</v>
      </c>
    </row>
    <row r="4" ht="18.9" customHeight="1" spans="1:11">
      <c r="A4" s="5"/>
      <c r="B4" s="5"/>
      <c r="C4" s="5"/>
      <c r="D4" s="5"/>
      <c r="E4" s="11" t="s">
        <v>9</v>
      </c>
      <c r="F4" s="11" t="s">
        <v>10</v>
      </c>
      <c r="G4" s="5" t="s">
        <v>11</v>
      </c>
      <c r="H4" s="12" t="s">
        <v>12</v>
      </c>
      <c r="I4" s="12"/>
      <c r="J4" s="9"/>
      <c r="K4" s="10"/>
    </row>
    <row r="5" ht="21" customHeight="1" spans="1:11">
      <c r="A5" s="5"/>
      <c r="B5" s="5"/>
      <c r="C5" s="5"/>
      <c r="D5" s="5"/>
      <c r="E5" s="13"/>
      <c r="F5" s="13"/>
      <c r="G5" s="5"/>
      <c r="H5" s="14" t="s">
        <v>13</v>
      </c>
      <c r="I5" s="14" t="s">
        <v>14</v>
      </c>
      <c r="J5" s="9"/>
      <c r="K5" s="10"/>
    </row>
    <row r="6" ht="30" customHeight="1" spans="1:11">
      <c r="A6" s="24" t="s">
        <v>676</v>
      </c>
      <c r="B6" s="24" t="s">
        <v>826</v>
      </c>
      <c r="C6" s="25" t="s">
        <v>17</v>
      </c>
      <c r="D6" s="26" t="s">
        <v>33</v>
      </c>
      <c r="E6" s="26">
        <v>0</v>
      </c>
      <c r="F6" s="27">
        <v>430</v>
      </c>
      <c r="G6" s="25">
        <v>320</v>
      </c>
      <c r="H6" s="28">
        <v>86</v>
      </c>
      <c r="I6" s="29">
        <v>35</v>
      </c>
      <c r="J6" s="25" t="s">
        <v>19</v>
      </c>
      <c r="K6" s="25" t="s">
        <v>19</v>
      </c>
    </row>
    <row r="7" ht="30" customHeight="1" spans="1:11">
      <c r="A7" s="24" t="s">
        <v>827</v>
      </c>
      <c r="B7" s="24" t="s">
        <v>828</v>
      </c>
      <c r="C7" s="25" t="s">
        <v>17</v>
      </c>
      <c r="D7" s="9" t="s">
        <v>42</v>
      </c>
      <c r="E7" s="10">
        <v>0</v>
      </c>
      <c r="F7" s="27">
        <v>365</v>
      </c>
      <c r="G7" s="25">
        <v>320</v>
      </c>
      <c r="H7" s="28">
        <v>86</v>
      </c>
      <c r="I7" s="29">
        <v>45</v>
      </c>
      <c r="J7" s="25" t="s">
        <v>19</v>
      </c>
      <c r="K7" s="25" t="s">
        <v>19</v>
      </c>
    </row>
    <row r="8" ht="30" customHeight="1" spans="1:11">
      <c r="A8" s="24" t="s">
        <v>829</v>
      </c>
      <c r="B8" s="24" t="s">
        <v>830</v>
      </c>
      <c r="C8" s="25" t="s">
        <v>17</v>
      </c>
      <c r="D8" s="9" t="s">
        <v>42</v>
      </c>
      <c r="E8" s="10">
        <v>0</v>
      </c>
      <c r="F8" s="27">
        <v>365</v>
      </c>
      <c r="G8" s="25">
        <v>320</v>
      </c>
      <c r="H8" s="28">
        <v>86</v>
      </c>
      <c r="I8" s="29">
        <v>45</v>
      </c>
      <c r="J8" s="25" t="s">
        <v>19</v>
      </c>
      <c r="K8" s="25" t="s">
        <v>19</v>
      </c>
    </row>
    <row r="9" ht="30" customHeight="1" spans="1:11">
      <c r="A9" s="24" t="s">
        <v>831</v>
      </c>
      <c r="B9" s="24" t="s">
        <v>832</v>
      </c>
      <c r="C9" s="25" t="s">
        <v>17</v>
      </c>
      <c r="D9" s="26" t="s">
        <v>33</v>
      </c>
      <c r="E9" s="26">
        <v>0</v>
      </c>
      <c r="F9" s="27">
        <v>430</v>
      </c>
      <c r="G9" s="25">
        <v>320</v>
      </c>
      <c r="H9" s="28">
        <v>90</v>
      </c>
      <c r="I9" s="29">
        <v>35</v>
      </c>
      <c r="J9" s="25" t="s">
        <v>19</v>
      </c>
      <c r="K9" s="25" t="s">
        <v>19</v>
      </c>
    </row>
    <row r="10" ht="30" customHeight="1" spans="1:11">
      <c r="A10" s="24" t="s">
        <v>833</v>
      </c>
      <c r="B10" s="24" t="s">
        <v>834</v>
      </c>
      <c r="C10" s="25" t="s">
        <v>17</v>
      </c>
      <c r="D10" s="26" t="s">
        <v>33</v>
      </c>
      <c r="E10" s="26">
        <v>0</v>
      </c>
      <c r="F10" s="27">
        <v>430</v>
      </c>
      <c r="G10" s="25">
        <v>320</v>
      </c>
      <c r="H10" s="28">
        <v>76</v>
      </c>
      <c r="I10" s="29">
        <v>35</v>
      </c>
      <c r="J10" s="25" t="s">
        <v>19</v>
      </c>
      <c r="K10" s="25" t="s">
        <v>19</v>
      </c>
    </row>
    <row r="11" ht="30" customHeight="1" spans="1:11">
      <c r="A11" s="24" t="s">
        <v>835</v>
      </c>
      <c r="B11" s="24" t="s">
        <v>836</v>
      </c>
      <c r="C11" s="25" t="s">
        <v>17</v>
      </c>
      <c r="D11" s="26" t="s">
        <v>56</v>
      </c>
      <c r="E11" s="26">
        <v>0</v>
      </c>
      <c r="F11" s="27">
        <v>365</v>
      </c>
      <c r="G11" s="25">
        <v>320</v>
      </c>
      <c r="H11" s="28">
        <v>95</v>
      </c>
      <c r="I11" s="29">
        <v>50</v>
      </c>
      <c r="J11" s="25" t="s">
        <v>19</v>
      </c>
      <c r="K11" s="25" t="s">
        <v>19</v>
      </c>
    </row>
    <row r="12" ht="30" customHeight="1" spans="1:11">
      <c r="A12" s="24" t="s">
        <v>837</v>
      </c>
      <c r="B12" s="24" t="s">
        <v>838</v>
      </c>
      <c r="C12" s="25" t="s">
        <v>17</v>
      </c>
      <c r="D12" s="9" t="s">
        <v>42</v>
      </c>
      <c r="E12" s="10">
        <v>0</v>
      </c>
      <c r="F12" s="27">
        <v>365</v>
      </c>
      <c r="G12" s="25">
        <v>320</v>
      </c>
      <c r="H12" s="28">
        <v>80</v>
      </c>
      <c r="I12" s="29">
        <v>45</v>
      </c>
      <c r="J12" s="25" t="s">
        <v>19</v>
      </c>
      <c r="K12" s="25" t="s">
        <v>19</v>
      </c>
    </row>
    <row r="13" ht="30" customHeight="1" spans="1:11">
      <c r="A13" s="24" t="s">
        <v>839</v>
      </c>
      <c r="B13" s="24" t="s">
        <v>840</v>
      </c>
      <c r="C13" s="25" t="s">
        <v>17</v>
      </c>
      <c r="D13" s="9" t="s">
        <v>42</v>
      </c>
      <c r="E13" s="30">
        <v>0</v>
      </c>
      <c r="F13" s="27">
        <v>365</v>
      </c>
      <c r="G13" s="25">
        <v>320</v>
      </c>
      <c r="H13" s="28">
        <v>100</v>
      </c>
      <c r="I13" s="29">
        <v>35</v>
      </c>
      <c r="J13" s="25" t="s">
        <v>19</v>
      </c>
      <c r="K13" s="25" t="s">
        <v>19</v>
      </c>
    </row>
    <row r="14" ht="30" customHeight="1" spans="1:11">
      <c r="A14" s="24" t="s">
        <v>841</v>
      </c>
      <c r="B14" s="24" t="s">
        <v>842</v>
      </c>
      <c r="C14" s="25" t="s">
        <v>51</v>
      </c>
      <c r="D14" s="26" t="s">
        <v>56</v>
      </c>
      <c r="E14" s="26">
        <f t="shared" ref="E14:E16" si="0">547.5-365</f>
        <v>182.5</v>
      </c>
      <c r="F14" s="27">
        <v>547.5</v>
      </c>
      <c r="G14" s="25">
        <v>320</v>
      </c>
      <c r="H14" s="25">
        <v>30</v>
      </c>
      <c r="I14" s="26">
        <v>4</v>
      </c>
      <c r="J14" s="31" t="s">
        <v>843</v>
      </c>
      <c r="K14" s="32" t="s">
        <v>844</v>
      </c>
    </row>
    <row r="15" ht="30" customHeight="1" spans="1:11">
      <c r="A15" s="24" t="s">
        <v>845</v>
      </c>
      <c r="B15" s="24" t="s">
        <v>846</v>
      </c>
      <c r="C15" s="25" t="s">
        <v>51</v>
      </c>
      <c r="D15" s="26" t="s">
        <v>56</v>
      </c>
      <c r="E15" s="26">
        <f t="shared" si="0"/>
        <v>182.5</v>
      </c>
      <c r="F15" s="27">
        <v>547.5</v>
      </c>
      <c r="G15" s="25">
        <v>320</v>
      </c>
      <c r="H15" s="28">
        <v>65</v>
      </c>
      <c r="I15" s="28">
        <v>35</v>
      </c>
      <c r="J15" s="31" t="s">
        <v>847</v>
      </c>
      <c r="K15" s="32" t="s">
        <v>848</v>
      </c>
    </row>
    <row r="16" ht="30" customHeight="1" spans="1:11">
      <c r="A16" s="24" t="s">
        <v>849</v>
      </c>
      <c r="B16" s="24" t="s">
        <v>850</v>
      </c>
      <c r="C16" s="25" t="s">
        <v>51</v>
      </c>
      <c r="D16" s="26" t="s">
        <v>56</v>
      </c>
      <c r="E16" s="26">
        <f t="shared" si="0"/>
        <v>182.5</v>
      </c>
      <c r="F16" s="27">
        <v>547.5</v>
      </c>
      <c r="G16" s="25">
        <v>320</v>
      </c>
      <c r="H16" s="28">
        <v>250</v>
      </c>
      <c r="I16" s="28">
        <v>20</v>
      </c>
      <c r="J16" s="25" t="s">
        <v>851</v>
      </c>
      <c r="K16" s="32" t="s">
        <v>852</v>
      </c>
    </row>
    <row r="17" ht="30" customHeight="1" spans="1:11">
      <c r="A17" s="24" t="s">
        <v>853</v>
      </c>
      <c r="B17" s="24" t="s">
        <v>854</v>
      </c>
      <c r="C17" s="25" t="s">
        <v>69</v>
      </c>
      <c r="D17" s="26" t="s">
        <v>56</v>
      </c>
      <c r="E17" s="26">
        <f>650-365</f>
        <v>285</v>
      </c>
      <c r="F17" s="27">
        <v>650</v>
      </c>
      <c r="G17" s="25">
        <v>240</v>
      </c>
      <c r="H17" s="25">
        <v>0</v>
      </c>
      <c r="I17" s="26">
        <v>0</v>
      </c>
      <c r="J17" s="31" t="s">
        <v>796</v>
      </c>
      <c r="K17" s="32" t="s">
        <v>855</v>
      </c>
    </row>
    <row r="18" ht="30" customHeight="1" spans="1:11">
      <c r="A18" s="24" t="s">
        <v>856</v>
      </c>
      <c r="B18" s="24" t="s">
        <v>857</v>
      </c>
      <c r="C18" s="25" t="s">
        <v>69</v>
      </c>
      <c r="D18" s="26" t="s">
        <v>33</v>
      </c>
      <c r="E18" s="26">
        <f>860-430</f>
        <v>430</v>
      </c>
      <c r="F18" s="27">
        <v>860</v>
      </c>
      <c r="G18" s="25">
        <v>320</v>
      </c>
      <c r="H18" s="25">
        <v>295</v>
      </c>
      <c r="I18" s="26">
        <v>45</v>
      </c>
      <c r="J18" s="31" t="s">
        <v>774</v>
      </c>
      <c r="K18" s="32" t="s">
        <v>858</v>
      </c>
    </row>
    <row r="19" spans="1:11">
      <c r="A19" s="16" t="s">
        <v>76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</row>
  </sheetData>
  <mergeCells count="14">
    <mergeCell ref="A1:K1"/>
    <mergeCell ref="A2:K2"/>
    <mergeCell ref="E3:I3"/>
    <mergeCell ref="H4:I4"/>
    <mergeCell ref="A19:K19"/>
    <mergeCell ref="A3:A5"/>
    <mergeCell ref="B3:B5"/>
    <mergeCell ref="C3:C5"/>
    <mergeCell ref="D3:D5"/>
    <mergeCell ref="E4:E5"/>
    <mergeCell ref="F4:F5"/>
    <mergeCell ref="G4:G5"/>
    <mergeCell ref="J3:J5"/>
    <mergeCell ref="K3:K5"/>
  </mergeCells>
  <pageMargins left="0.0777777777777778" right="0.0777777777777778" top="0.0777777777777778" bottom="0.0777777777777778" header="0.0777777777777778" footer="0.0777777777777778"/>
  <pageSetup paperSize="9" orientation="landscape"/>
  <headerFooter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G14" sqref="G14"/>
    </sheetView>
  </sheetViews>
  <sheetFormatPr defaultColWidth="8.925" defaultRowHeight="14.25" outlineLevelRow="6"/>
  <cols>
    <col min="1" max="1" width="11.5" style="2" customWidth="1"/>
    <col min="2" max="2" width="9" style="2"/>
    <col min="4" max="5" width="12.5" customWidth="1"/>
    <col min="6" max="6" width="14.7" customWidth="1"/>
    <col min="7" max="7" width="17.5" customWidth="1"/>
    <col min="10" max="10" width="12" customWidth="1"/>
    <col min="11" max="11" width="14.8" customWidth="1"/>
  </cols>
  <sheetData>
    <row r="1" ht="28.0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859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0.1" customHeight="1" spans="1:11">
      <c r="A3" s="5" t="s">
        <v>2</v>
      </c>
      <c r="B3" s="5" t="s">
        <v>3</v>
      </c>
      <c r="C3" s="5" t="s">
        <v>126</v>
      </c>
      <c r="D3" s="5" t="s">
        <v>5</v>
      </c>
      <c r="E3" s="6" t="s">
        <v>6</v>
      </c>
      <c r="F3" s="7"/>
      <c r="G3" s="7"/>
      <c r="H3" s="7"/>
      <c r="I3" s="8"/>
      <c r="J3" s="9" t="s">
        <v>7</v>
      </c>
      <c r="K3" s="10" t="s">
        <v>8</v>
      </c>
    </row>
    <row r="4" ht="18.9" customHeight="1" spans="1:11">
      <c r="A4" s="5"/>
      <c r="B4" s="5"/>
      <c r="C4" s="5"/>
      <c r="D4" s="5"/>
      <c r="E4" s="11" t="s">
        <v>9</v>
      </c>
      <c r="F4" s="11" t="s">
        <v>10</v>
      </c>
      <c r="G4" s="5" t="s">
        <v>11</v>
      </c>
      <c r="H4" s="12" t="s">
        <v>12</v>
      </c>
      <c r="I4" s="12"/>
      <c r="J4" s="9"/>
      <c r="K4" s="10"/>
    </row>
    <row r="5" ht="21" customHeight="1" spans="1:11">
      <c r="A5" s="5"/>
      <c r="B5" s="5"/>
      <c r="C5" s="5"/>
      <c r="D5" s="5"/>
      <c r="E5" s="13"/>
      <c r="F5" s="13"/>
      <c r="G5" s="5"/>
      <c r="H5" s="14" t="s">
        <v>13</v>
      </c>
      <c r="I5" s="14" t="s">
        <v>14</v>
      </c>
      <c r="J5" s="9"/>
      <c r="K5" s="10"/>
    </row>
    <row r="6" ht="30" customHeight="1" spans="1:11">
      <c r="A6" s="9" t="s">
        <v>860</v>
      </c>
      <c r="B6" s="9" t="s">
        <v>861</v>
      </c>
      <c r="C6" s="9" t="s">
        <v>17</v>
      </c>
      <c r="D6" s="9" t="s">
        <v>18</v>
      </c>
      <c r="E6" s="9">
        <v>0</v>
      </c>
      <c r="F6" s="9">
        <v>620</v>
      </c>
      <c r="G6" s="9">
        <v>320</v>
      </c>
      <c r="H6" s="15">
        <v>360</v>
      </c>
      <c r="I6" s="15">
        <v>65</v>
      </c>
      <c r="J6" s="9" t="s">
        <v>19</v>
      </c>
      <c r="K6" s="9" t="s">
        <v>19</v>
      </c>
    </row>
    <row r="7" spans="1:11">
      <c r="A7" s="16" t="s">
        <v>76</v>
      </c>
      <c r="B7" s="16"/>
      <c r="C7" s="16"/>
      <c r="D7" s="16"/>
      <c r="E7" s="16"/>
      <c r="F7" s="16"/>
      <c r="G7" s="16"/>
      <c r="H7" s="16"/>
      <c r="I7" s="16"/>
      <c r="J7" s="16"/>
      <c r="K7" s="16"/>
    </row>
  </sheetData>
  <mergeCells count="14">
    <mergeCell ref="A1:K1"/>
    <mergeCell ref="A2:K2"/>
    <mergeCell ref="E3:I3"/>
    <mergeCell ref="H4:I4"/>
    <mergeCell ref="A7:K7"/>
    <mergeCell ref="A3:A5"/>
    <mergeCell ref="B3:B5"/>
    <mergeCell ref="C3:C5"/>
    <mergeCell ref="D3:D5"/>
    <mergeCell ref="E4:E5"/>
    <mergeCell ref="F4:F5"/>
    <mergeCell ref="G4:G5"/>
    <mergeCell ref="J3:J5"/>
    <mergeCell ref="K3:K5"/>
  </mergeCells>
  <pageMargins left="0.393055555555556" right="0.393055555555556" top="0.393055555555556" bottom="0.393055555555556" header="0.393055555555556" footer="0.393055555555556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zoomScale="90" zoomScaleNormal="90" workbookViewId="0">
      <selection activeCell="A22" sqref="$A22:$XFD22"/>
    </sheetView>
  </sheetViews>
  <sheetFormatPr defaultColWidth="8.925" defaultRowHeight="14.25"/>
  <cols>
    <col min="1" max="1" width="18.1" customWidth="1"/>
    <col min="2" max="2" width="17.5" customWidth="1"/>
    <col min="3" max="3" width="7" customWidth="1"/>
    <col min="4" max="4" width="10.8" customWidth="1"/>
    <col min="5" max="5" width="11.9416666666667" customWidth="1"/>
    <col min="7" max="7" width="8" customWidth="1"/>
    <col min="8" max="8" width="9" style="17"/>
    <col min="9" max="9" width="6.5" style="17" customWidth="1"/>
    <col min="10" max="10" width="21" customWidth="1"/>
    <col min="11" max="11" width="16.7" customWidth="1"/>
  </cols>
  <sheetData>
    <row r="1" ht="25.5" spans="1:11">
      <c r="A1" s="33" t="s">
        <v>0</v>
      </c>
      <c r="B1" s="33"/>
      <c r="C1" s="33"/>
      <c r="D1" s="33"/>
      <c r="E1" s="33"/>
      <c r="F1" s="33"/>
      <c r="G1" s="33"/>
      <c r="H1" s="35"/>
      <c r="I1" s="35"/>
      <c r="J1" s="33"/>
      <c r="K1" s="33"/>
    </row>
    <row r="2" spans="1:11">
      <c r="A2" s="4" t="s">
        <v>77</v>
      </c>
      <c r="B2" s="4"/>
      <c r="C2" s="4"/>
      <c r="D2" s="4"/>
      <c r="E2" s="4"/>
      <c r="F2" s="4"/>
      <c r="G2" s="4"/>
      <c r="H2" s="37"/>
      <c r="I2" s="37"/>
      <c r="J2" s="4"/>
      <c r="K2" s="4"/>
    </row>
    <row r="3" ht="20.1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/>
      <c r="G3" s="7"/>
      <c r="H3" s="7"/>
      <c r="I3" s="8"/>
      <c r="J3" s="9" t="s">
        <v>7</v>
      </c>
      <c r="K3" s="10" t="s">
        <v>8</v>
      </c>
    </row>
    <row r="4" ht="18.9" customHeight="1" spans="1:11">
      <c r="A4" s="5"/>
      <c r="B4" s="5"/>
      <c r="C4" s="5"/>
      <c r="D4" s="5"/>
      <c r="E4" s="11" t="s">
        <v>9</v>
      </c>
      <c r="F4" s="11" t="s">
        <v>10</v>
      </c>
      <c r="G4" s="5" t="s">
        <v>11</v>
      </c>
      <c r="H4" s="12" t="s">
        <v>12</v>
      </c>
      <c r="I4" s="12"/>
      <c r="J4" s="9"/>
      <c r="K4" s="10"/>
    </row>
    <row r="5" ht="22" customHeight="1" spans="1:11">
      <c r="A5" s="5"/>
      <c r="B5" s="5"/>
      <c r="C5" s="5"/>
      <c r="D5" s="5"/>
      <c r="E5" s="13"/>
      <c r="F5" s="13"/>
      <c r="G5" s="5"/>
      <c r="H5" s="14" t="s">
        <v>13</v>
      </c>
      <c r="I5" s="14" t="s">
        <v>14</v>
      </c>
      <c r="J5" s="9"/>
      <c r="K5" s="10"/>
    </row>
    <row r="6" ht="30" customHeight="1" spans="1:11">
      <c r="A6" s="9" t="s">
        <v>78</v>
      </c>
      <c r="B6" s="9" t="s">
        <v>79</v>
      </c>
      <c r="C6" s="9" t="s">
        <v>17</v>
      </c>
      <c r="D6" s="9" t="s">
        <v>18</v>
      </c>
      <c r="E6" s="82">
        <v>0</v>
      </c>
      <c r="F6" s="82">
        <v>620</v>
      </c>
      <c r="G6" s="82">
        <v>320</v>
      </c>
      <c r="H6" s="43">
        <v>112.4</v>
      </c>
      <c r="I6" s="43">
        <v>74.8</v>
      </c>
      <c r="J6" s="9" t="s">
        <v>19</v>
      </c>
      <c r="K6" s="9" t="s">
        <v>19</v>
      </c>
    </row>
    <row r="7" ht="25.95" customHeight="1" spans="1:11">
      <c r="A7" s="9" t="s">
        <v>80</v>
      </c>
      <c r="B7" s="9" t="s">
        <v>81</v>
      </c>
      <c r="C7" s="9" t="s">
        <v>17</v>
      </c>
      <c r="D7" s="9" t="s">
        <v>33</v>
      </c>
      <c r="E7" s="9">
        <v>0</v>
      </c>
      <c r="F7" s="9">
        <v>430</v>
      </c>
      <c r="G7" s="9">
        <v>320</v>
      </c>
      <c r="H7" s="43">
        <v>112.4</v>
      </c>
      <c r="I7" s="43">
        <v>74.8</v>
      </c>
      <c r="J7" s="9" t="s">
        <v>19</v>
      </c>
      <c r="K7" s="9" t="s">
        <v>19</v>
      </c>
    </row>
    <row r="8" ht="18" customHeight="1" spans="1:11">
      <c r="A8" s="9" t="s">
        <v>82</v>
      </c>
      <c r="B8" s="9" t="s">
        <v>83</v>
      </c>
      <c r="C8" s="9" t="s">
        <v>17</v>
      </c>
      <c r="D8" s="9" t="s">
        <v>22</v>
      </c>
      <c r="E8" s="9">
        <v>0</v>
      </c>
      <c r="F8" s="9">
        <v>520</v>
      </c>
      <c r="G8" s="9">
        <v>320</v>
      </c>
      <c r="H8" s="43">
        <v>379</v>
      </c>
      <c r="I8" s="44">
        <v>65</v>
      </c>
      <c r="J8" s="9" t="s">
        <v>19</v>
      </c>
      <c r="K8" s="9" t="s">
        <v>19</v>
      </c>
    </row>
    <row r="9" ht="18" customHeight="1" spans="1:11">
      <c r="A9" s="9" t="s">
        <v>84</v>
      </c>
      <c r="B9" s="9" t="s">
        <v>85</v>
      </c>
      <c r="C9" s="9" t="s">
        <v>17</v>
      </c>
      <c r="D9" s="9" t="s">
        <v>18</v>
      </c>
      <c r="E9" s="9">
        <v>0</v>
      </c>
      <c r="F9" s="9">
        <v>620</v>
      </c>
      <c r="G9" s="9">
        <v>320</v>
      </c>
      <c r="H9" s="44">
        <v>199</v>
      </c>
      <c r="I9" s="44">
        <v>0</v>
      </c>
      <c r="J9" s="9" t="s">
        <v>19</v>
      </c>
      <c r="K9" s="9" t="s">
        <v>19</v>
      </c>
    </row>
    <row r="10" ht="21.75" customHeight="1" spans="1:11">
      <c r="A10" s="9" t="s">
        <v>86</v>
      </c>
      <c r="B10" s="9" t="s">
        <v>87</v>
      </c>
      <c r="C10" s="9" t="s">
        <v>17</v>
      </c>
      <c r="D10" s="9" t="s">
        <v>33</v>
      </c>
      <c r="E10" s="9">
        <v>0</v>
      </c>
      <c r="F10" s="9">
        <v>430</v>
      </c>
      <c r="G10" s="9">
        <v>320</v>
      </c>
      <c r="H10" s="44">
        <v>215</v>
      </c>
      <c r="I10" s="44">
        <v>0</v>
      </c>
      <c r="J10" s="9" t="s">
        <v>19</v>
      </c>
      <c r="K10" s="9" t="s">
        <v>19</v>
      </c>
    </row>
    <row r="11" ht="18" customHeight="1" spans="1:11">
      <c r="A11" s="9" t="s">
        <v>88</v>
      </c>
      <c r="B11" s="9" t="s">
        <v>89</v>
      </c>
      <c r="C11" s="9" t="s">
        <v>17</v>
      </c>
      <c r="D11" s="9" t="s">
        <v>22</v>
      </c>
      <c r="E11" s="9">
        <v>0</v>
      </c>
      <c r="F11" s="9">
        <v>520</v>
      </c>
      <c r="G11" s="9">
        <v>320</v>
      </c>
      <c r="H11" s="44">
        <v>282.6</v>
      </c>
      <c r="I11" s="44">
        <v>0</v>
      </c>
      <c r="J11" s="9" t="s">
        <v>19</v>
      </c>
      <c r="K11" s="9" t="s">
        <v>19</v>
      </c>
    </row>
    <row r="12" ht="18" customHeight="1" spans="1:11">
      <c r="A12" s="9" t="s">
        <v>90</v>
      </c>
      <c r="B12" s="9" t="s">
        <v>87</v>
      </c>
      <c r="C12" s="9" t="s">
        <v>17</v>
      </c>
      <c r="D12" s="9" t="s">
        <v>33</v>
      </c>
      <c r="E12" s="9">
        <v>0</v>
      </c>
      <c r="F12" s="9">
        <v>430</v>
      </c>
      <c r="G12" s="9">
        <v>320</v>
      </c>
      <c r="H12" s="44">
        <v>231.5</v>
      </c>
      <c r="I12" s="44">
        <v>0</v>
      </c>
      <c r="J12" s="9" t="s">
        <v>19</v>
      </c>
      <c r="K12" s="9" t="s">
        <v>19</v>
      </c>
    </row>
    <row r="13" ht="25.95" customHeight="1" spans="1:11">
      <c r="A13" s="9" t="s">
        <v>91</v>
      </c>
      <c r="B13" s="9" t="s">
        <v>92</v>
      </c>
      <c r="C13" s="9" t="s">
        <v>51</v>
      </c>
      <c r="D13" s="9" t="s">
        <v>56</v>
      </c>
      <c r="E13" s="9">
        <f>547-365</f>
        <v>182</v>
      </c>
      <c r="F13" s="9">
        <v>547</v>
      </c>
      <c r="G13" s="9">
        <v>320</v>
      </c>
      <c r="H13" s="44">
        <v>335</v>
      </c>
      <c r="I13" s="44">
        <v>150</v>
      </c>
      <c r="J13" s="117" t="s">
        <v>93</v>
      </c>
      <c r="K13" s="9" t="s">
        <v>94</v>
      </c>
    </row>
    <row r="14" ht="25.05" customHeight="1" spans="1:11">
      <c r="A14" s="9" t="s">
        <v>95</v>
      </c>
      <c r="B14" s="9" t="s">
        <v>96</v>
      </c>
      <c r="C14" s="9" t="s">
        <v>69</v>
      </c>
      <c r="D14" s="9" t="s">
        <v>22</v>
      </c>
      <c r="E14" s="9">
        <f>1336-520</f>
        <v>816</v>
      </c>
      <c r="F14" s="9">
        <v>1336</v>
      </c>
      <c r="G14" s="9">
        <v>320</v>
      </c>
      <c r="H14" s="44">
        <v>390</v>
      </c>
      <c r="I14" s="44">
        <v>100</v>
      </c>
      <c r="J14" s="117" t="s">
        <v>97</v>
      </c>
      <c r="K14" s="151" t="s">
        <v>98</v>
      </c>
    </row>
    <row r="15" ht="25.05" customHeight="1" spans="1:11">
      <c r="A15" s="9" t="s">
        <v>99</v>
      </c>
      <c r="B15" s="9" t="s">
        <v>100</v>
      </c>
      <c r="C15" s="9" t="s">
        <v>69</v>
      </c>
      <c r="D15" s="9" t="s">
        <v>33</v>
      </c>
      <c r="E15" s="9">
        <f t="shared" ref="E15:E20" si="0">860-430</f>
        <v>430</v>
      </c>
      <c r="F15" s="9">
        <v>860</v>
      </c>
      <c r="G15" s="9">
        <v>320</v>
      </c>
      <c r="H15" s="44">
        <v>450</v>
      </c>
      <c r="I15" s="44">
        <v>70</v>
      </c>
      <c r="J15" s="117" t="s">
        <v>101</v>
      </c>
      <c r="K15" s="9" t="s">
        <v>102</v>
      </c>
    </row>
    <row r="16" ht="25.05" customHeight="1" spans="1:11">
      <c r="A16" s="9" t="s">
        <v>103</v>
      </c>
      <c r="B16" s="9" t="s">
        <v>104</v>
      </c>
      <c r="C16" s="9" t="s">
        <v>69</v>
      </c>
      <c r="D16" s="9" t="s">
        <v>56</v>
      </c>
      <c r="E16" s="9">
        <f t="shared" ref="E16:E21" si="1">730-365</f>
        <v>365</v>
      </c>
      <c r="F16" s="9">
        <v>730</v>
      </c>
      <c r="G16" s="9">
        <v>320</v>
      </c>
      <c r="H16" s="44">
        <v>250</v>
      </c>
      <c r="I16" s="44">
        <v>0</v>
      </c>
      <c r="J16" s="117" t="s">
        <v>105</v>
      </c>
      <c r="K16" s="9" t="s">
        <v>106</v>
      </c>
    </row>
    <row r="17" ht="25.05" customHeight="1" spans="1:11">
      <c r="A17" s="9" t="s">
        <v>107</v>
      </c>
      <c r="B17" s="9" t="s">
        <v>108</v>
      </c>
      <c r="C17" s="9" t="s">
        <v>69</v>
      </c>
      <c r="D17" s="9" t="s">
        <v>56</v>
      </c>
      <c r="E17" s="9">
        <f>900-365</f>
        <v>535</v>
      </c>
      <c r="F17" s="9">
        <v>900</v>
      </c>
      <c r="G17" s="9">
        <v>320</v>
      </c>
      <c r="H17" s="44">
        <v>520</v>
      </c>
      <c r="I17" s="44">
        <v>0</v>
      </c>
      <c r="J17" s="117" t="s">
        <v>109</v>
      </c>
      <c r="K17" s="9">
        <v>644405620</v>
      </c>
    </row>
    <row r="18" ht="25.05" customHeight="1" spans="1:11">
      <c r="A18" s="9" t="s">
        <v>110</v>
      </c>
      <c r="B18" s="9" t="s">
        <v>111</v>
      </c>
      <c r="C18" s="9" t="s">
        <v>69</v>
      </c>
      <c r="D18" s="9" t="s">
        <v>33</v>
      </c>
      <c r="E18" s="9">
        <f t="shared" si="0"/>
        <v>430</v>
      </c>
      <c r="F18" s="9">
        <v>860</v>
      </c>
      <c r="G18" s="9">
        <v>320</v>
      </c>
      <c r="H18" s="44">
        <v>400</v>
      </c>
      <c r="I18" s="44">
        <v>16</v>
      </c>
      <c r="J18" s="117" t="s">
        <v>112</v>
      </c>
      <c r="K18" s="9" t="s">
        <v>113</v>
      </c>
    </row>
    <row r="19" ht="25.05" customHeight="1" spans="1:11">
      <c r="A19" s="9" t="s">
        <v>114</v>
      </c>
      <c r="B19" s="9" t="s">
        <v>115</v>
      </c>
      <c r="C19" s="9" t="s">
        <v>69</v>
      </c>
      <c r="D19" s="9" t="s">
        <v>56</v>
      </c>
      <c r="E19" s="9">
        <f t="shared" si="1"/>
        <v>365</v>
      </c>
      <c r="F19" s="9">
        <v>730</v>
      </c>
      <c r="G19" s="9">
        <v>320</v>
      </c>
      <c r="H19" s="44">
        <v>200</v>
      </c>
      <c r="I19" s="44">
        <v>0</v>
      </c>
      <c r="J19" s="117" t="s">
        <v>116</v>
      </c>
      <c r="K19" s="151" t="s">
        <v>117</v>
      </c>
    </row>
    <row r="20" ht="25.05" customHeight="1" spans="1:11">
      <c r="A20" s="9" t="s">
        <v>118</v>
      </c>
      <c r="B20" s="9" t="s">
        <v>119</v>
      </c>
      <c r="C20" s="9" t="s">
        <v>69</v>
      </c>
      <c r="D20" s="9" t="s">
        <v>33</v>
      </c>
      <c r="E20" s="9">
        <f t="shared" si="0"/>
        <v>430</v>
      </c>
      <c r="F20" s="9">
        <v>860</v>
      </c>
      <c r="G20" s="9">
        <v>320</v>
      </c>
      <c r="H20" s="44">
        <v>200</v>
      </c>
      <c r="I20" s="44">
        <v>0</v>
      </c>
      <c r="J20" s="117" t="s">
        <v>120</v>
      </c>
      <c r="K20" s="9">
        <v>643269095</v>
      </c>
    </row>
    <row r="21" ht="25.05" customHeight="1" spans="1:11">
      <c r="A21" s="9" t="s">
        <v>121</v>
      </c>
      <c r="B21" s="9" t="s">
        <v>122</v>
      </c>
      <c r="C21" s="9" t="s">
        <v>69</v>
      </c>
      <c r="D21" s="9" t="s">
        <v>56</v>
      </c>
      <c r="E21" s="9">
        <f t="shared" si="1"/>
        <v>365</v>
      </c>
      <c r="F21" s="9">
        <v>730</v>
      </c>
      <c r="G21" s="9">
        <v>320</v>
      </c>
      <c r="H21" s="44">
        <v>300</v>
      </c>
      <c r="I21" s="44">
        <v>0</v>
      </c>
      <c r="J21" s="117" t="s">
        <v>123</v>
      </c>
      <c r="K21" s="9" t="s">
        <v>124</v>
      </c>
    </row>
    <row r="22" spans="1:11">
      <c r="A22" s="16" t="s">
        <v>76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</sheetData>
  <mergeCells count="14">
    <mergeCell ref="A1:K1"/>
    <mergeCell ref="A2:K2"/>
    <mergeCell ref="E3:I3"/>
    <mergeCell ref="H4:I4"/>
    <mergeCell ref="A22:K22"/>
    <mergeCell ref="A3:A5"/>
    <mergeCell ref="B3:B5"/>
    <mergeCell ref="C3:C5"/>
    <mergeCell ref="D3:D5"/>
    <mergeCell ref="E4:E5"/>
    <mergeCell ref="F4:F5"/>
    <mergeCell ref="G4:G5"/>
    <mergeCell ref="J3:J5"/>
    <mergeCell ref="K3:K5"/>
  </mergeCells>
  <conditionalFormatting sqref="A6:B9">
    <cfRule type="duplicateValues" dxfId="0" priority="1"/>
  </conditionalFormatting>
  <printOptions horizontalCentered="1"/>
  <pageMargins left="0.0777777777777778" right="0.0777777777777778" top="0.786805555555556" bottom="0.0777777777777778" header="0.0777777777777778" footer="0.0777777777777778"/>
  <pageSetup paperSize="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4" sqref="$A14:$XFD14"/>
    </sheetView>
  </sheetViews>
  <sheetFormatPr defaultColWidth="8.925" defaultRowHeight="14.25"/>
  <cols>
    <col min="1" max="1" width="15.8" customWidth="1"/>
    <col min="8" max="9" width="9" style="17"/>
    <col min="10" max="10" width="17.1" customWidth="1"/>
    <col min="11" max="11" width="18.3" customWidth="1"/>
  </cols>
  <sheetData>
    <row r="1" ht="25.5" spans="1:11">
      <c r="A1" s="33" t="s">
        <v>0</v>
      </c>
      <c r="B1" s="33"/>
      <c r="C1" s="33"/>
      <c r="D1" s="33"/>
      <c r="E1" s="33"/>
      <c r="F1" s="33"/>
      <c r="G1" s="33"/>
      <c r="H1" s="35"/>
      <c r="I1" s="35"/>
      <c r="J1" s="33"/>
      <c r="K1" s="33"/>
    </row>
    <row r="2" spans="1:11">
      <c r="A2" s="4" t="s">
        <v>125</v>
      </c>
      <c r="B2" s="4"/>
      <c r="C2" s="4"/>
      <c r="D2" s="4"/>
      <c r="E2" s="4"/>
      <c r="F2" s="4"/>
      <c r="G2" s="4"/>
      <c r="H2" s="37"/>
      <c r="I2" s="37"/>
      <c r="J2" s="4"/>
      <c r="K2" s="4"/>
    </row>
    <row r="3" ht="25" customHeight="1" spans="1:11">
      <c r="A3" s="5" t="s">
        <v>2</v>
      </c>
      <c r="B3" s="5" t="s">
        <v>3</v>
      </c>
      <c r="C3" s="5" t="s">
        <v>126</v>
      </c>
      <c r="D3" s="5" t="s">
        <v>5</v>
      </c>
      <c r="E3" s="6" t="s">
        <v>6</v>
      </c>
      <c r="F3" s="7"/>
      <c r="G3" s="7"/>
      <c r="H3" s="7"/>
      <c r="I3" s="8"/>
      <c r="J3" s="9" t="s">
        <v>7</v>
      </c>
      <c r="K3" s="10" t="s">
        <v>8</v>
      </c>
    </row>
    <row r="4" ht="25" customHeight="1" spans="1:11">
      <c r="A4" s="5"/>
      <c r="B4" s="5"/>
      <c r="C4" s="5"/>
      <c r="D4" s="5"/>
      <c r="E4" s="11" t="s">
        <v>127</v>
      </c>
      <c r="F4" s="11" t="s">
        <v>10</v>
      </c>
      <c r="G4" s="5" t="s">
        <v>11</v>
      </c>
      <c r="H4" s="12" t="s">
        <v>12</v>
      </c>
      <c r="I4" s="12"/>
      <c r="J4" s="9"/>
      <c r="K4" s="10"/>
    </row>
    <row r="5" ht="25" customHeight="1" spans="1:11">
      <c r="A5" s="5"/>
      <c r="B5" s="5"/>
      <c r="C5" s="5"/>
      <c r="D5" s="5"/>
      <c r="E5" s="13"/>
      <c r="F5" s="13"/>
      <c r="G5" s="5"/>
      <c r="H5" s="14" t="s">
        <v>13</v>
      </c>
      <c r="I5" s="14" t="s">
        <v>14</v>
      </c>
      <c r="J5" s="9"/>
      <c r="K5" s="10"/>
    </row>
    <row r="6" ht="48" spans="1:11">
      <c r="A6" s="5" t="s">
        <v>128</v>
      </c>
      <c r="B6" s="5" t="s">
        <v>129</v>
      </c>
      <c r="C6" s="5" t="s">
        <v>17</v>
      </c>
      <c r="D6" s="5" t="s">
        <v>18</v>
      </c>
      <c r="E6" s="13">
        <v>0</v>
      </c>
      <c r="F6" s="13">
        <v>620</v>
      </c>
      <c r="G6" s="5">
        <v>320</v>
      </c>
      <c r="H6" s="14">
        <v>278</v>
      </c>
      <c r="I6" s="14">
        <v>65</v>
      </c>
      <c r="J6" s="9" t="s">
        <v>19</v>
      </c>
      <c r="K6" s="9" t="s">
        <v>19</v>
      </c>
    </row>
    <row r="7" ht="24" spans="1:11">
      <c r="A7" s="9" t="s">
        <v>130</v>
      </c>
      <c r="B7" s="9" t="s">
        <v>131</v>
      </c>
      <c r="C7" s="9" t="s">
        <v>17</v>
      </c>
      <c r="D7" s="9" t="s">
        <v>33</v>
      </c>
      <c r="E7" s="9">
        <v>0</v>
      </c>
      <c r="F7" s="9">
        <v>430</v>
      </c>
      <c r="G7" s="9">
        <v>320</v>
      </c>
      <c r="H7" s="44">
        <v>76.5</v>
      </c>
      <c r="I7" s="44">
        <v>24.5</v>
      </c>
      <c r="J7" s="9" t="s">
        <v>19</v>
      </c>
      <c r="K7" s="9" t="s">
        <v>19</v>
      </c>
    </row>
    <row r="8" ht="24" spans="1:11">
      <c r="A8" s="9" t="s">
        <v>132</v>
      </c>
      <c r="B8" s="9" t="s">
        <v>133</v>
      </c>
      <c r="C8" s="9" t="s">
        <v>17</v>
      </c>
      <c r="D8" s="9" t="s">
        <v>33</v>
      </c>
      <c r="E8" s="9">
        <v>0</v>
      </c>
      <c r="F8" s="9">
        <v>430</v>
      </c>
      <c r="G8" s="9">
        <v>320</v>
      </c>
      <c r="H8" s="44">
        <v>76.5</v>
      </c>
      <c r="I8" s="44">
        <v>24.5</v>
      </c>
      <c r="J8" s="9" t="s">
        <v>19</v>
      </c>
      <c r="K8" s="9" t="s">
        <v>19</v>
      </c>
    </row>
    <row r="9" ht="24" spans="1:11">
      <c r="A9" s="9" t="s">
        <v>134</v>
      </c>
      <c r="B9" s="9" t="s">
        <v>135</v>
      </c>
      <c r="C9" s="9" t="s">
        <v>17</v>
      </c>
      <c r="D9" s="9" t="s">
        <v>56</v>
      </c>
      <c r="E9" s="9">
        <v>0</v>
      </c>
      <c r="F9" s="9">
        <v>365</v>
      </c>
      <c r="G9" s="9">
        <v>320</v>
      </c>
      <c r="H9" s="44">
        <v>76.5</v>
      </c>
      <c r="I9" s="44">
        <v>24.5</v>
      </c>
      <c r="J9" s="9" t="s">
        <v>19</v>
      </c>
      <c r="K9" s="9" t="s">
        <v>19</v>
      </c>
    </row>
    <row r="10" ht="24" spans="1:11">
      <c r="A10" s="9" t="s">
        <v>136</v>
      </c>
      <c r="B10" s="9" t="s">
        <v>137</v>
      </c>
      <c r="C10" s="9" t="s">
        <v>51</v>
      </c>
      <c r="D10" s="9" t="s">
        <v>138</v>
      </c>
      <c r="E10" s="9">
        <f>547.5-365</f>
        <v>182.5</v>
      </c>
      <c r="F10" s="9">
        <v>547.5</v>
      </c>
      <c r="G10" s="9">
        <v>320</v>
      </c>
      <c r="H10" s="44">
        <v>64.5</v>
      </c>
      <c r="I10" s="44">
        <v>30.5</v>
      </c>
      <c r="J10" s="9" t="s">
        <v>139</v>
      </c>
      <c r="K10" s="10" t="s">
        <v>140</v>
      </c>
    </row>
    <row r="11" ht="24" spans="1:11">
      <c r="A11" s="9" t="s">
        <v>141</v>
      </c>
      <c r="B11" s="9" t="s">
        <v>131</v>
      </c>
      <c r="C11" s="9" t="s">
        <v>69</v>
      </c>
      <c r="D11" s="9" t="s">
        <v>56</v>
      </c>
      <c r="E11" s="9">
        <f>730-365</f>
        <v>365</v>
      </c>
      <c r="F11" s="10">
        <v>730</v>
      </c>
      <c r="G11" s="9">
        <v>320</v>
      </c>
      <c r="H11" s="44">
        <v>49.5</v>
      </c>
      <c r="I11" s="44">
        <v>24.5</v>
      </c>
      <c r="J11" s="9" t="s">
        <v>142</v>
      </c>
      <c r="K11" s="10" t="s">
        <v>143</v>
      </c>
    </row>
    <row r="12" ht="24" spans="1:11">
      <c r="A12" s="9" t="s">
        <v>144</v>
      </c>
      <c r="B12" s="9" t="s">
        <v>145</v>
      </c>
      <c r="C12" s="9" t="s">
        <v>69</v>
      </c>
      <c r="D12" s="9" t="s">
        <v>56</v>
      </c>
      <c r="E12" s="9">
        <f>4000-365</f>
        <v>3635</v>
      </c>
      <c r="F12" s="9">
        <v>4000</v>
      </c>
      <c r="G12" s="9">
        <v>580</v>
      </c>
      <c r="H12" s="44">
        <v>24.5</v>
      </c>
      <c r="I12" s="44">
        <v>24.5</v>
      </c>
      <c r="J12" s="9" t="s">
        <v>146</v>
      </c>
      <c r="K12" s="9">
        <v>647384191</v>
      </c>
    </row>
    <row r="13" s="4" customFormat="1" ht="42" customHeight="1" spans="1:11">
      <c r="A13" s="10" t="s">
        <v>147</v>
      </c>
      <c r="B13" s="10" t="s">
        <v>148</v>
      </c>
      <c r="C13" s="10" t="s">
        <v>51</v>
      </c>
      <c r="D13" s="10" t="s">
        <v>56</v>
      </c>
      <c r="E13" s="10">
        <f>547.5-365</f>
        <v>182.5</v>
      </c>
      <c r="F13" s="10">
        <v>547.5</v>
      </c>
      <c r="G13" s="10">
        <v>320</v>
      </c>
      <c r="H13" s="45">
        <v>68.5</v>
      </c>
      <c r="I13" s="45">
        <v>44.5</v>
      </c>
      <c r="J13" s="9" t="s">
        <v>149</v>
      </c>
      <c r="K13" s="42" t="s">
        <v>150</v>
      </c>
    </row>
    <row r="14" spans="1:11">
      <c r="A14" s="16" t="s">
        <v>76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</row>
  </sheetData>
  <mergeCells count="14">
    <mergeCell ref="A1:K1"/>
    <mergeCell ref="A2:K2"/>
    <mergeCell ref="E3:I3"/>
    <mergeCell ref="H4:I4"/>
    <mergeCell ref="A14:K14"/>
    <mergeCell ref="A3:A5"/>
    <mergeCell ref="B3:B5"/>
    <mergeCell ref="C3:C5"/>
    <mergeCell ref="D3:D5"/>
    <mergeCell ref="E4:E5"/>
    <mergeCell ref="F4:F5"/>
    <mergeCell ref="G4:G5"/>
    <mergeCell ref="J3:J5"/>
    <mergeCell ref="K3:K5"/>
  </mergeCells>
  <printOptions horizontalCentered="1"/>
  <pageMargins left="0.393055555555556" right="0.393055555555556" top="0.393055555555556" bottom="0.393055555555556" header="0.393055555555556" footer="0.393055555555556"/>
  <pageSetup paperSize="9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opLeftCell="A2" workbookViewId="0">
      <selection activeCell="A18" sqref="$A18:$XFD18"/>
    </sheetView>
  </sheetViews>
  <sheetFormatPr defaultColWidth="8.925" defaultRowHeight="14.25"/>
  <cols>
    <col min="1" max="1" width="15.2" customWidth="1"/>
    <col min="2" max="2" width="15" customWidth="1"/>
    <col min="4" max="5" width="12.1" customWidth="1"/>
    <col min="6" max="6" width="9.7" customWidth="1"/>
    <col min="8" max="9" width="9" style="123"/>
    <col min="10" max="10" width="21.5" customWidth="1"/>
    <col min="11" max="11" width="21" customWidth="1"/>
  </cols>
  <sheetData>
    <row r="1" ht="25.5" spans="1:11">
      <c r="A1" s="3" t="s">
        <v>0</v>
      </c>
      <c r="B1" s="3"/>
      <c r="C1" s="3"/>
      <c r="D1" s="3"/>
      <c r="E1" s="3"/>
      <c r="F1" s="3"/>
      <c r="G1" s="3"/>
      <c r="H1" s="143"/>
      <c r="I1" s="143"/>
      <c r="J1" s="3"/>
      <c r="K1" s="3"/>
    </row>
    <row r="2" spans="1:11">
      <c r="A2" s="36" t="s">
        <v>151</v>
      </c>
      <c r="B2" s="36"/>
      <c r="C2" s="36"/>
      <c r="D2" s="36"/>
      <c r="E2" s="36"/>
      <c r="F2" s="36"/>
      <c r="G2" s="36"/>
      <c r="H2" s="144"/>
      <c r="I2" s="144"/>
      <c r="J2" s="36"/>
      <c r="K2" s="36"/>
    </row>
    <row r="3" ht="20.1" customHeight="1" spans="1:11">
      <c r="A3" s="5" t="s">
        <v>2</v>
      </c>
      <c r="B3" s="5" t="s">
        <v>3</v>
      </c>
      <c r="C3" s="5" t="s">
        <v>126</v>
      </c>
      <c r="D3" s="5" t="s">
        <v>5</v>
      </c>
      <c r="E3" s="6" t="s">
        <v>6</v>
      </c>
      <c r="F3" s="7"/>
      <c r="G3" s="7"/>
      <c r="H3" s="7"/>
      <c r="I3" s="8"/>
      <c r="J3" s="9" t="s">
        <v>7</v>
      </c>
      <c r="K3" s="10" t="s">
        <v>8</v>
      </c>
    </row>
    <row r="4" ht="18.9" customHeight="1" spans="1:11">
      <c r="A4" s="5"/>
      <c r="B4" s="5"/>
      <c r="C4" s="5"/>
      <c r="D4" s="5"/>
      <c r="E4" s="11" t="s">
        <v>9</v>
      </c>
      <c r="F4" s="11" t="s">
        <v>10</v>
      </c>
      <c r="G4" s="5" t="s">
        <v>11</v>
      </c>
      <c r="H4" s="12" t="s">
        <v>12</v>
      </c>
      <c r="I4" s="12"/>
      <c r="J4" s="9"/>
      <c r="K4" s="10"/>
    </row>
    <row r="5" ht="21" customHeight="1" spans="1:11">
      <c r="A5" s="5"/>
      <c r="B5" s="5"/>
      <c r="C5" s="5"/>
      <c r="D5" s="5"/>
      <c r="E5" s="13"/>
      <c r="F5" s="13"/>
      <c r="G5" s="5"/>
      <c r="H5" s="14" t="s">
        <v>13</v>
      </c>
      <c r="I5" s="14" t="s">
        <v>14</v>
      </c>
      <c r="J5" s="9"/>
      <c r="K5" s="10"/>
    </row>
    <row r="6" ht="28.05" customHeight="1" spans="1:11">
      <c r="A6" s="14" t="s">
        <v>152</v>
      </c>
      <c r="B6" s="14" t="s">
        <v>153</v>
      </c>
      <c r="C6" s="14" t="s">
        <v>17</v>
      </c>
      <c r="D6" s="14" t="s">
        <v>56</v>
      </c>
      <c r="E6" s="14">
        <v>0</v>
      </c>
      <c r="F6" s="14">
        <v>365</v>
      </c>
      <c r="G6" s="14">
        <v>320</v>
      </c>
      <c r="H6" s="145">
        <v>309</v>
      </c>
      <c r="I6" s="146">
        <v>81.5</v>
      </c>
      <c r="J6" s="44" t="s">
        <v>19</v>
      </c>
      <c r="K6" s="44" t="s">
        <v>19</v>
      </c>
    </row>
    <row r="7" ht="28.05" customHeight="1" spans="1:11">
      <c r="A7" s="14" t="s">
        <v>154</v>
      </c>
      <c r="B7" s="44" t="s">
        <v>155</v>
      </c>
      <c r="C7" s="44" t="s">
        <v>17</v>
      </c>
      <c r="D7" s="44" t="s">
        <v>33</v>
      </c>
      <c r="E7" s="44">
        <v>0</v>
      </c>
      <c r="F7" s="44">
        <v>430</v>
      </c>
      <c r="G7" s="44">
        <v>320</v>
      </c>
      <c r="H7" s="147">
        <v>301.5</v>
      </c>
      <c r="I7" s="147">
        <v>54.5</v>
      </c>
      <c r="J7" s="44" t="s">
        <v>19</v>
      </c>
      <c r="K7" s="44" t="s">
        <v>19</v>
      </c>
    </row>
    <row r="8" ht="28.05" customHeight="1" spans="1:11">
      <c r="A8" s="14" t="s">
        <v>156</v>
      </c>
      <c r="B8" s="44" t="s">
        <v>157</v>
      </c>
      <c r="C8" s="44" t="s">
        <v>17</v>
      </c>
      <c r="D8" s="44" t="s">
        <v>33</v>
      </c>
      <c r="E8" s="44">
        <v>0</v>
      </c>
      <c r="F8" s="44">
        <v>430</v>
      </c>
      <c r="G8" s="44">
        <v>320</v>
      </c>
      <c r="H8" s="114">
        <v>312.5</v>
      </c>
      <c r="I8" s="114">
        <v>64.5</v>
      </c>
      <c r="J8" s="44" t="s">
        <v>19</v>
      </c>
      <c r="K8" s="44" t="s">
        <v>19</v>
      </c>
    </row>
    <row r="9" ht="28.05" customHeight="1" spans="1:11">
      <c r="A9" s="14" t="s">
        <v>158</v>
      </c>
      <c r="B9" s="44" t="s">
        <v>159</v>
      </c>
      <c r="C9" s="44" t="s">
        <v>17</v>
      </c>
      <c r="D9" s="44" t="s">
        <v>33</v>
      </c>
      <c r="E9" s="44">
        <v>0</v>
      </c>
      <c r="F9" s="44">
        <v>430</v>
      </c>
      <c r="G9" s="44">
        <v>320</v>
      </c>
      <c r="H9" s="147">
        <v>326.5</v>
      </c>
      <c r="I9" s="147">
        <v>64.5</v>
      </c>
      <c r="J9" s="44" t="s">
        <v>19</v>
      </c>
      <c r="K9" s="44" t="s">
        <v>19</v>
      </c>
    </row>
    <row r="10" ht="28.05" customHeight="1" spans="1:11">
      <c r="A10" s="14" t="s">
        <v>160</v>
      </c>
      <c r="B10" s="44" t="s">
        <v>161</v>
      </c>
      <c r="C10" s="44" t="s">
        <v>17</v>
      </c>
      <c r="D10" s="44" t="s">
        <v>56</v>
      </c>
      <c r="E10" s="44">
        <v>0</v>
      </c>
      <c r="F10" s="44">
        <v>365</v>
      </c>
      <c r="G10" s="44">
        <v>320</v>
      </c>
      <c r="H10" s="147">
        <v>316.5</v>
      </c>
      <c r="I10" s="147">
        <v>55.5</v>
      </c>
      <c r="J10" s="43"/>
      <c r="K10" s="44" t="s">
        <v>19</v>
      </c>
    </row>
    <row r="11" ht="77.25" customHeight="1" spans="1:11">
      <c r="A11" s="14" t="s">
        <v>162</v>
      </c>
      <c r="B11" s="44" t="s">
        <v>163</v>
      </c>
      <c r="C11" s="44" t="s">
        <v>69</v>
      </c>
      <c r="D11" s="44" t="s">
        <v>22</v>
      </c>
      <c r="E11" s="44">
        <f>1047-520</f>
        <v>527</v>
      </c>
      <c r="F11" s="43">
        <v>1047</v>
      </c>
      <c r="G11" s="44">
        <v>320</v>
      </c>
      <c r="H11" s="114">
        <v>320</v>
      </c>
      <c r="I11" s="114">
        <v>85</v>
      </c>
      <c r="J11" s="44" t="s">
        <v>164</v>
      </c>
      <c r="K11" s="152" t="s">
        <v>165</v>
      </c>
    </row>
    <row r="12" ht="28.05" customHeight="1" spans="1:11">
      <c r="A12" s="14" t="s">
        <v>166</v>
      </c>
      <c r="B12" s="44" t="s">
        <v>167</v>
      </c>
      <c r="C12" s="44" t="s">
        <v>69</v>
      </c>
      <c r="D12" s="44" t="s">
        <v>33</v>
      </c>
      <c r="E12" s="44">
        <f>1150-430</f>
        <v>720</v>
      </c>
      <c r="F12" s="44">
        <v>1150</v>
      </c>
      <c r="G12" s="44">
        <v>400</v>
      </c>
      <c r="H12" s="147">
        <v>458</v>
      </c>
      <c r="I12" s="147">
        <v>88</v>
      </c>
      <c r="J12" s="44" t="s">
        <v>168</v>
      </c>
      <c r="K12" s="44" t="s">
        <v>169</v>
      </c>
    </row>
    <row r="13" ht="28.05" customHeight="1" spans="1:11">
      <c r="A13" s="14" t="s">
        <v>170</v>
      </c>
      <c r="B13" s="44" t="s">
        <v>171</v>
      </c>
      <c r="C13" s="44" t="s">
        <v>69</v>
      </c>
      <c r="D13" s="44" t="s">
        <v>56</v>
      </c>
      <c r="E13" s="44">
        <f>730-365</f>
        <v>365</v>
      </c>
      <c r="F13" s="44">
        <v>730</v>
      </c>
      <c r="G13" s="44">
        <v>320</v>
      </c>
      <c r="H13" s="147">
        <v>315</v>
      </c>
      <c r="I13" s="114">
        <v>85.5</v>
      </c>
      <c r="J13" s="44" t="s">
        <v>172</v>
      </c>
      <c r="K13" s="44" t="s">
        <v>173</v>
      </c>
    </row>
    <row r="14" s="48" customFormat="1" ht="28.05" customHeight="1" spans="1:11">
      <c r="A14" s="14" t="s">
        <v>174</v>
      </c>
      <c r="B14" s="44" t="s">
        <v>175</v>
      </c>
      <c r="C14" s="44" t="s">
        <v>69</v>
      </c>
      <c r="D14" s="44" t="s">
        <v>56</v>
      </c>
      <c r="E14" s="44">
        <f>1867-365</f>
        <v>1502</v>
      </c>
      <c r="F14" s="44">
        <v>1867</v>
      </c>
      <c r="G14" s="44">
        <v>400</v>
      </c>
      <c r="H14" s="147">
        <v>360</v>
      </c>
      <c r="I14" s="147">
        <v>78</v>
      </c>
      <c r="J14" s="44" t="s">
        <v>176</v>
      </c>
      <c r="K14" s="44" t="s">
        <v>177</v>
      </c>
    </row>
    <row r="15" ht="37.5" customHeight="1" spans="1:11">
      <c r="A15" s="14" t="s">
        <v>178</v>
      </c>
      <c r="B15" s="44" t="s">
        <v>159</v>
      </c>
      <c r="C15" s="44" t="s">
        <v>69</v>
      </c>
      <c r="D15" s="44" t="s">
        <v>33</v>
      </c>
      <c r="E15" s="44">
        <f>860-430</f>
        <v>430</v>
      </c>
      <c r="F15" s="44">
        <v>860</v>
      </c>
      <c r="G15" s="44">
        <v>320</v>
      </c>
      <c r="H15" s="114">
        <v>435.5</v>
      </c>
      <c r="I15" s="114">
        <v>85.5</v>
      </c>
      <c r="J15" s="44" t="s">
        <v>179</v>
      </c>
      <c r="K15" s="148" t="s">
        <v>180</v>
      </c>
    </row>
    <row r="16" ht="28.05" customHeight="1" spans="1:11">
      <c r="A16" s="14" t="s">
        <v>181</v>
      </c>
      <c r="B16" s="44" t="s">
        <v>182</v>
      </c>
      <c r="C16" s="44" t="s">
        <v>69</v>
      </c>
      <c r="D16" s="44" t="s">
        <v>56</v>
      </c>
      <c r="E16" s="44">
        <f>730-365</f>
        <v>365</v>
      </c>
      <c r="F16" s="44">
        <v>730</v>
      </c>
      <c r="G16" s="44">
        <v>320</v>
      </c>
      <c r="H16" s="147">
        <v>520</v>
      </c>
      <c r="I16" s="147">
        <v>100</v>
      </c>
      <c r="J16" s="44" t="s">
        <v>183</v>
      </c>
      <c r="K16" s="44" t="s">
        <v>184</v>
      </c>
    </row>
    <row r="17" ht="28.05" customHeight="1" spans="1:11">
      <c r="A17" s="14" t="s">
        <v>185</v>
      </c>
      <c r="B17" s="44" t="s">
        <v>186</v>
      </c>
      <c r="C17" s="44" t="s">
        <v>69</v>
      </c>
      <c r="D17" s="44" t="s">
        <v>33</v>
      </c>
      <c r="E17" s="44">
        <f>860-430</f>
        <v>430</v>
      </c>
      <c r="F17" s="44">
        <v>860</v>
      </c>
      <c r="G17" s="44">
        <v>320</v>
      </c>
      <c r="H17" s="147">
        <v>430</v>
      </c>
      <c r="I17" s="147">
        <v>95.5</v>
      </c>
      <c r="J17" s="44" t="s">
        <v>187</v>
      </c>
      <c r="K17" s="44" t="s">
        <v>188</v>
      </c>
    </row>
    <row r="18" spans="1:11">
      <c r="A18" s="16" t="s">
        <v>76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</row>
  </sheetData>
  <mergeCells count="14">
    <mergeCell ref="A1:K1"/>
    <mergeCell ref="A2:K2"/>
    <mergeCell ref="E3:I3"/>
    <mergeCell ref="H4:I4"/>
    <mergeCell ref="A18:K18"/>
    <mergeCell ref="A3:A5"/>
    <mergeCell ref="B3:B5"/>
    <mergeCell ref="C3:C5"/>
    <mergeCell ref="D3:D5"/>
    <mergeCell ref="E4:E5"/>
    <mergeCell ref="F4:F5"/>
    <mergeCell ref="G4:G5"/>
    <mergeCell ref="J3:J5"/>
    <mergeCell ref="K3:K5"/>
  </mergeCells>
  <pageMargins left="0.0777777777777778" right="0.0777777777777778" top="0.0777777777777778" bottom="0.0777777777777778" header="0.0777777777777778" footer="0.0777777777777778"/>
  <pageSetup paperSize="9" orientation="landscape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A16" sqref="$A16:$XFD16"/>
    </sheetView>
  </sheetViews>
  <sheetFormatPr defaultColWidth="8.925" defaultRowHeight="14.25"/>
  <cols>
    <col min="1" max="1" width="15.1" customWidth="1"/>
    <col min="2" max="2" width="17.3" customWidth="1"/>
    <col min="4" max="5" width="11.2" customWidth="1"/>
    <col min="8" max="9" width="9" style="17"/>
    <col min="10" max="10" width="19.3" customWidth="1"/>
    <col min="11" max="11" width="15.3" customWidth="1"/>
  </cols>
  <sheetData>
    <row r="1" ht="25.5" spans="1:12">
      <c r="A1" s="33" t="s">
        <v>0</v>
      </c>
      <c r="B1" s="33"/>
      <c r="C1" s="33"/>
      <c r="D1" s="33"/>
      <c r="E1" s="33"/>
      <c r="F1" s="33"/>
      <c r="G1" s="33"/>
      <c r="H1" s="35"/>
      <c r="I1" s="35"/>
      <c r="J1" s="33"/>
      <c r="K1" s="33"/>
    </row>
    <row r="2" spans="1:12">
      <c r="A2" s="4" t="s">
        <v>189</v>
      </c>
      <c r="B2" s="4"/>
      <c r="C2" s="4"/>
      <c r="D2" s="4"/>
      <c r="E2" s="4"/>
      <c r="F2" s="4"/>
      <c r="G2" s="4"/>
      <c r="H2" s="37"/>
      <c r="I2" s="37"/>
      <c r="J2" s="4"/>
      <c r="K2" s="4"/>
    </row>
    <row r="3" ht="20.1" customHeight="1" spans="1:12">
      <c r="A3" s="5" t="s">
        <v>2</v>
      </c>
      <c r="B3" s="5" t="s">
        <v>3</v>
      </c>
      <c r="C3" s="5" t="s">
        <v>126</v>
      </c>
      <c r="D3" s="5" t="s">
        <v>5</v>
      </c>
      <c r="E3" s="6" t="s">
        <v>6</v>
      </c>
      <c r="F3" s="7"/>
      <c r="G3" s="7"/>
      <c r="H3" s="7"/>
      <c r="I3" s="8"/>
      <c r="J3" s="9" t="s">
        <v>7</v>
      </c>
      <c r="K3" s="10" t="s">
        <v>8</v>
      </c>
    </row>
    <row r="4" ht="18.9" customHeight="1" spans="1:12">
      <c r="A4" s="5"/>
      <c r="B4" s="5"/>
      <c r="C4" s="5"/>
      <c r="D4" s="5"/>
      <c r="E4" s="11" t="s">
        <v>9</v>
      </c>
      <c r="F4" s="11" t="s">
        <v>10</v>
      </c>
      <c r="G4" s="5" t="s">
        <v>11</v>
      </c>
      <c r="H4" s="12" t="s">
        <v>12</v>
      </c>
      <c r="I4" s="12"/>
      <c r="J4" s="9"/>
      <c r="K4" s="10"/>
    </row>
    <row r="5" ht="21" customHeight="1" spans="1:12">
      <c r="A5" s="5"/>
      <c r="B5" s="5"/>
      <c r="C5" s="5"/>
      <c r="D5" s="5"/>
      <c r="E5" s="13"/>
      <c r="F5" s="13"/>
      <c r="G5" s="5"/>
      <c r="H5" s="14" t="s">
        <v>13</v>
      </c>
      <c r="I5" s="14" t="s">
        <v>14</v>
      </c>
      <c r="J5" s="9"/>
      <c r="K5" s="10"/>
    </row>
    <row r="6" s="48" customFormat="1" ht="33" customHeight="1" spans="1:12">
      <c r="A6" s="9" t="s">
        <v>190</v>
      </c>
      <c r="B6" s="9" t="s">
        <v>191</v>
      </c>
      <c r="C6" s="9" t="s">
        <v>17</v>
      </c>
      <c r="D6" s="9" t="s">
        <v>18</v>
      </c>
      <c r="E6" s="9">
        <v>0</v>
      </c>
      <c r="F6" s="9">
        <v>620</v>
      </c>
      <c r="G6" s="9">
        <v>320</v>
      </c>
      <c r="H6" s="44">
        <v>283</v>
      </c>
      <c r="I6" s="44">
        <v>75</v>
      </c>
      <c r="J6" s="9" t="s">
        <v>19</v>
      </c>
      <c r="K6" s="9" t="s">
        <v>19</v>
      </c>
      <c r="L6" s="48">
        <v>283</v>
      </c>
    </row>
    <row r="7" s="48" customFormat="1" ht="49.05" customHeight="1" spans="1:12">
      <c r="A7" s="9" t="s">
        <v>192</v>
      </c>
      <c r="B7" s="9" t="s">
        <v>193</v>
      </c>
      <c r="C7" s="9" t="s">
        <v>17</v>
      </c>
      <c r="D7" s="9" t="s">
        <v>18</v>
      </c>
      <c r="E7" s="9">
        <v>0</v>
      </c>
      <c r="F7" s="9">
        <v>620</v>
      </c>
      <c r="G7" s="9">
        <v>320</v>
      </c>
      <c r="H7" s="44">
        <v>283</v>
      </c>
      <c r="I7" s="44">
        <v>75</v>
      </c>
      <c r="J7" s="9" t="s">
        <v>19</v>
      </c>
      <c r="K7" s="9" t="s">
        <v>19</v>
      </c>
    </row>
    <row r="8" s="48" customFormat="1" ht="25.95" customHeight="1" spans="1:12">
      <c r="A8" s="9" t="s">
        <v>194</v>
      </c>
      <c r="B8" s="9" t="s">
        <v>195</v>
      </c>
      <c r="C8" s="9" t="s">
        <v>17</v>
      </c>
      <c r="D8" s="9" t="s">
        <v>18</v>
      </c>
      <c r="E8" s="9">
        <v>0</v>
      </c>
      <c r="F8" s="9">
        <v>620</v>
      </c>
      <c r="G8" s="9">
        <v>320</v>
      </c>
      <c r="H8" s="44">
        <v>125</v>
      </c>
      <c r="I8" s="44">
        <v>65</v>
      </c>
      <c r="J8" s="9" t="s">
        <v>19</v>
      </c>
      <c r="K8" s="9" t="s">
        <v>19</v>
      </c>
    </row>
    <row r="9" s="48" customFormat="1" ht="25.95" customHeight="1" spans="1:12">
      <c r="A9" s="9" t="s">
        <v>196</v>
      </c>
      <c r="B9" s="9" t="s">
        <v>197</v>
      </c>
      <c r="C9" s="9" t="s">
        <v>17</v>
      </c>
      <c r="D9" s="9" t="s">
        <v>22</v>
      </c>
      <c r="E9" s="9">
        <v>0</v>
      </c>
      <c r="F9" s="9">
        <v>520</v>
      </c>
      <c r="G9" s="9">
        <v>320</v>
      </c>
      <c r="H9" s="44">
        <v>112</v>
      </c>
      <c r="I9" s="44">
        <v>65</v>
      </c>
      <c r="J9" s="9" t="s">
        <v>19</v>
      </c>
      <c r="K9" s="9" t="s">
        <v>19</v>
      </c>
    </row>
    <row r="10" s="48" customFormat="1" ht="25.95" customHeight="1" spans="1:12">
      <c r="A10" s="9" t="s">
        <v>198</v>
      </c>
      <c r="B10" s="9" t="s">
        <v>199</v>
      </c>
      <c r="C10" s="9" t="s">
        <v>17</v>
      </c>
      <c r="D10" s="9" t="s">
        <v>22</v>
      </c>
      <c r="E10" s="9">
        <v>0</v>
      </c>
      <c r="F10" s="9">
        <v>520</v>
      </c>
      <c r="G10" s="9">
        <v>320</v>
      </c>
      <c r="H10" s="44">
        <v>125</v>
      </c>
      <c r="I10" s="44">
        <v>65</v>
      </c>
      <c r="J10" s="9" t="s">
        <v>19</v>
      </c>
      <c r="K10" s="9" t="s">
        <v>19</v>
      </c>
    </row>
    <row r="11" s="48" customFormat="1" ht="25.95" customHeight="1" spans="1:12">
      <c r="A11" s="9" t="s">
        <v>200</v>
      </c>
      <c r="B11" s="9" t="s">
        <v>201</v>
      </c>
      <c r="C11" s="9" t="s">
        <v>17</v>
      </c>
      <c r="D11" s="9" t="s">
        <v>33</v>
      </c>
      <c r="E11" s="9">
        <v>0</v>
      </c>
      <c r="F11" s="9">
        <v>430</v>
      </c>
      <c r="G11" s="9">
        <v>320</v>
      </c>
      <c r="H11" s="44">
        <v>110</v>
      </c>
      <c r="I11" s="44">
        <v>65</v>
      </c>
      <c r="J11" s="9" t="s">
        <v>19</v>
      </c>
      <c r="K11" s="9" t="s">
        <v>19</v>
      </c>
    </row>
    <row r="12" s="48" customFormat="1" ht="25.95" customHeight="1" spans="1:12">
      <c r="A12" s="9" t="s">
        <v>202</v>
      </c>
      <c r="B12" s="9" t="s">
        <v>203</v>
      </c>
      <c r="C12" s="9" t="s">
        <v>69</v>
      </c>
      <c r="D12" s="9" t="s">
        <v>56</v>
      </c>
      <c r="E12" s="9">
        <f>630-365</f>
        <v>265</v>
      </c>
      <c r="F12" s="9">
        <v>630</v>
      </c>
      <c r="G12" s="9">
        <v>320</v>
      </c>
      <c r="H12" s="44">
        <v>265</v>
      </c>
      <c r="I12" s="44">
        <v>40</v>
      </c>
      <c r="J12" s="9" t="s">
        <v>204</v>
      </c>
      <c r="K12" s="9" t="s">
        <v>205</v>
      </c>
    </row>
    <row r="13" s="48" customFormat="1" ht="25.95" customHeight="1" spans="1:12">
      <c r="A13" s="9" t="s">
        <v>206</v>
      </c>
      <c r="B13" s="9" t="s">
        <v>207</v>
      </c>
      <c r="C13" s="9" t="s">
        <v>69</v>
      </c>
      <c r="D13" s="9" t="s">
        <v>56</v>
      </c>
      <c r="E13" s="9">
        <f>730-365</f>
        <v>365</v>
      </c>
      <c r="F13" s="9">
        <v>730</v>
      </c>
      <c r="G13" s="9">
        <v>320</v>
      </c>
      <c r="H13" s="44">
        <v>60</v>
      </c>
      <c r="I13" s="44">
        <v>0</v>
      </c>
      <c r="J13" s="9" t="s">
        <v>208</v>
      </c>
      <c r="K13" s="9" t="s">
        <v>209</v>
      </c>
    </row>
    <row r="14" s="48" customFormat="1" ht="25.95" customHeight="1" spans="1:12">
      <c r="A14" s="9" t="s">
        <v>210</v>
      </c>
      <c r="B14" s="9" t="s">
        <v>211</v>
      </c>
      <c r="C14" s="9" t="s">
        <v>69</v>
      </c>
      <c r="D14" s="9" t="s">
        <v>56</v>
      </c>
      <c r="E14" s="9">
        <f>1150-365</f>
        <v>785</v>
      </c>
      <c r="F14" s="9">
        <v>1150</v>
      </c>
      <c r="G14" s="9">
        <v>350</v>
      </c>
      <c r="H14" s="44">
        <v>450</v>
      </c>
      <c r="I14" s="44">
        <v>60</v>
      </c>
      <c r="J14" s="142" t="s">
        <v>212</v>
      </c>
      <c r="K14" s="9" t="s">
        <v>213</v>
      </c>
    </row>
    <row r="15" s="48" customFormat="1" ht="25.95" customHeight="1" spans="1:12">
      <c r="A15" s="9" t="s">
        <v>214</v>
      </c>
      <c r="B15" s="9" t="s">
        <v>215</v>
      </c>
      <c r="C15" s="9" t="s">
        <v>69</v>
      </c>
      <c r="D15" s="9" t="s">
        <v>56</v>
      </c>
      <c r="E15" s="9">
        <f>730-365</f>
        <v>365</v>
      </c>
      <c r="F15" s="9">
        <v>730</v>
      </c>
      <c r="G15" s="9">
        <v>320</v>
      </c>
      <c r="H15" s="44">
        <v>295</v>
      </c>
      <c r="I15" s="44">
        <v>65</v>
      </c>
      <c r="J15" s="9" t="s">
        <v>216</v>
      </c>
      <c r="K15" s="9" t="s">
        <v>217</v>
      </c>
    </row>
    <row r="16" spans="1:12">
      <c r="A16" s="16" t="s">
        <v>76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</row>
  </sheetData>
  <mergeCells count="14">
    <mergeCell ref="A1:K1"/>
    <mergeCell ref="A2:K2"/>
    <mergeCell ref="E3:I3"/>
    <mergeCell ref="H4:I4"/>
    <mergeCell ref="A16:K16"/>
    <mergeCell ref="A3:A5"/>
    <mergeCell ref="B3:B5"/>
    <mergeCell ref="C3:C5"/>
    <mergeCell ref="D3:D5"/>
    <mergeCell ref="E4:E5"/>
    <mergeCell ref="F4:F5"/>
    <mergeCell ref="G4:G5"/>
    <mergeCell ref="J3:J5"/>
    <mergeCell ref="K3:K5"/>
  </mergeCells>
  <pageMargins left="0.0777777777777778" right="0.0777777777777778" top="0.0777777777777778" bottom="0.0777777777777778" header="0.0777777777777778" footer="0.0777777777777778"/>
  <pageSetup paperSize="9" orientation="landscape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opLeftCell="A4" workbookViewId="0">
      <selection activeCell="A15" sqref="$A15:$XFD15"/>
    </sheetView>
  </sheetViews>
  <sheetFormatPr defaultColWidth="8.925" defaultRowHeight="14.25"/>
  <cols>
    <col min="1" max="1" width="13.5" customWidth="1"/>
    <col min="2" max="2" width="13.7" customWidth="1"/>
    <col min="4" max="5" width="13.8" customWidth="1"/>
    <col min="10" max="10" width="19.2" customWidth="1"/>
    <col min="11" max="11" width="22.3" customWidth="1"/>
  </cols>
  <sheetData>
    <row r="1" ht="25.5" spans="1:1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>
      <c r="A2" s="36" t="s">
        <v>218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ht="20.1" customHeight="1" spans="1:11">
      <c r="A3" s="5" t="s">
        <v>2</v>
      </c>
      <c r="B3" s="5" t="s">
        <v>3</v>
      </c>
      <c r="C3" s="5" t="s">
        <v>126</v>
      </c>
      <c r="D3" s="5" t="s">
        <v>5</v>
      </c>
      <c r="E3" s="6" t="s">
        <v>6</v>
      </c>
      <c r="F3" s="7"/>
      <c r="G3" s="7"/>
      <c r="H3" s="7"/>
      <c r="I3" s="8"/>
      <c r="J3" s="9" t="s">
        <v>7</v>
      </c>
      <c r="K3" s="10" t="s">
        <v>8</v>
      </c>
    </row>
    <row r="4" ht="18.9" customHeight="1" spans="1:11">
      <c r="A4" s="5"/>
      <c r="B4" s="5"/>
      <c r="C4" s="5"/>
      <c r="D4" s="5"/>
      <c r="E4" s="11" t="s">
        <v>9</v>
      </c>
      <c r="F4" s="11" t="s">
        <v>10</v>
      </c>
      <c r="G4" s="5" t="s">
        <v>11</v>
      </c>
      <c r="H4" s="12" t="s">
        <v>12</v>
      </c>
      <c r="I4" s="12"/>
      <c r="J4" s="9"/>
      <c r="K4" s="10"/>
    </row>
    <row r="5" ht="21" customHeight="1" spans="1:11">
      <c r="A5" s="5"/>
      <c r="B5" s="5"/>
      <c r="C5" s="5"/>
      <c r="D5" s="5"/>
      <c r="E5" s="13"/>
      <c r="F5" s="13"/>
      <c r="G5" s="5"/>
      <c r="H5" s="14" t="s">
        <v>13</v>
      </c>
      <c r="I5" s="14" t="s">
        <v>14</v>
      </c>
      <c r="J5" s="9"/>
      <c r="K5" s="10"/>
    </row>
    <row r="6" ht="34.95" customHeight="1" spans="1:11">
      <c r="A6" s="5" t="s">
        <v>219</v>
      </c>
      <c r="B6" s="5" t="s">
        <v>220</v>
      </c>
      <c r="C6" s="5" t="s">
        <v>17</v>
      </c>
      <c r="D6" s="5" t="s">
        <v>33</v>
      </c>
      <c r="E6" s="5">
        <v>0</v>
      </c>
      <c r="F6" s="14">
        <v>430</v>
      </c>
      <c r="G6" s="14">
        <v>320</v>
      </c>
      <c r="H6" s="14">
        <v>309</v>
      </c>
      <c r="I6" s="14">
        <v>65</v>
      </c>
      <c r="J6" s="10"/>
      <c r="K6" s="10"/>
    </row>
    <row r="7" ht="34.95" customHeight="1" spans="1:11">
      <c r="A7" s="9" t="s">
        <v>221</v>
      </c>
      <c r="B7" s="9" t="s">
        <v>222</v>
      </c>
      <c r="C7" s="9" t="s">
        <v>17</v>
      </c>
      <c r="D7" s="9" t="s">
        <v>22</v>
      </c>
      <c r="E7" s="9">
        <v>0</v>
      </c>
      <c r="F7" s="9">
        <v>520</v>
      </c>
      <c r="G7" s="9">
        <v>320</v>
      </c>
      <c r="H7" s="15">
        <v>63.2</v>
      </c>
      <c r="I7" s="15">
        <v>25</v>
      </c>
      <c r="J7" s="10" t="s">
        <v>19</v>
      </c>
      <c r="K7" s="10" t="s">
        <v>19</v>
      </c>
    </row>
    <row r="8" ht="34.95" customHeight="1" spans="1:11">
      <c r="A8" s="9" t="s">
        <v>223</v>
      </c>
      <c r="B8" s="9" t="s">
        <v>224</v>
      </c>
      <c r="C8" s="9" t="s">
        <v>17</v>
      </c>
      <c r="D8" s="9" t="s">
        <v>33</v>
      </c>
      <c r="E8" s="9">
        <v>0</v>
      </c>
      <c r="F8" s="44">
        <v>430</v>
      </c>
      <c r="G8" s="44">
        <v>320</v>
      </c>
      <c r="H8" s="44">
        <v>63.2</v>
      </c>
      <c r="I8" s="44">
        <v>30</v>
      </c>
      <c r="J8" s="10" t="s">
        <v>19</v>
      </c>
      <c r="K8" s="10" t="s">
        <v>19</v>
      </c>
    </row>
    <row r="9" ht="34.95" customHeight="1" spans="1:11">
      <c r="A9" s="9" t="s">
        <v>225</v>
      </c>
      <c r="B9" s="9" t="s">
        <v>226</v>
      </c>
      <c r="C9" s="9" t="s">
        <v>17</v>
      </c>
      <c r="D9" s="9" t="s">
        <v>33</v>
      </c>
      <c r="E9" s="9">
        <v>0</v>
      </c>
      <c r="F9" s="44">
        <v>430</v>
      </c>
      <c r="G9" s="44">
        <v>320</v>
      </c>
      <c r="H9" s="44">
        <v>63.2</v>
      </c>
      <c r="I9" s="44">
        <v>25</v>
      </c>
      <c r="J9" s="10" t="s">
        <v>19</v>
      </c>
      <c r="K9" s="10" t="s">
        <v>19</v>
      </c>
    </row>
    <row r="10" ht="34.95" customHeight="1" spans="1:11">
      <c r="A10" s="9" t="s">
        <v>227</v>
      </c>
      <c r="B10" s="9" t="s">
        <v>228</v>
      </c>
      <c r="C10" s="9" t="s">
        <v>17</v>
      </c>
      <c r="D10" s="9" t="s">
        <v>56</v>
      </c>
      <c r="E10" s="9">
        <v>0</v>
      </c>
      <c r="F10" s="44">
        <v>365</v>
      </c>
      <c r="G10" s="44">
        <v>320</v>
      </c>
      <c r="H10" s="44">
        <v>63.2</v>
      </c>
      <c r="I10" s="44">
        <v>30</v>
      </c>
      <c r="J10" s="10" t="s">
        <v>19</v>
      </c>
      <c r="K10" s="10" t="s">
        <v>19</v>
      </c>
    </row>
    <row r="11" ht="34.95" customHeight="1" spans="1:11">
      <c r="A11" s="9" t="s">
        <v>229</v>
      </c>
      <c r="B11" s="9" t="s">
        <v>230</v>
      </c>
      <c r="C11" s="9" t="s">
        <v>51</v>
      </c>
      <c r="D11" s="9" t="s">
        <v>138</v>
      </c>
      <c r="E11" s="9">
        <f>547.4-365</f>
        <v>182.4</v>
      </c>
      <c r="F11" s="9">
        <v>547.4</v>
      </c>
      <c r="G11" s="9">
        <v>280</v>
      </c>
      <c r="H11" s="9">
        <v>0</v>
      </c>
      <c r="I11" s="9">
        <v>0</v>
      </c>
      <c r="J11" s="9" t="s">
        <v>231</v>
      </c>
      <c r="K11" s="10" t="s">
        <v>232</v>
      </c>
    </row>
    <row r="12" ht="34.95" customHeight="1" spans="1:11">
      <c r="A12" s="9" t="s">
        <v>233</v>
      </c>
      <c r="B12" s="9" t="s">
        <v>222</v>
      </c>
      <c r="C12" s="9" t="s">
        <v>69</v>
      </c>
      <c r="D12" s="9" t="s">
        <v>33</v>
      </c>
      <c r="E12" s="9">
        <f>650-430</f>
        <v>220</v>
      </c>
      <c r="F12" s="44">
        <v>650</v>
      </c>
      <c r="G12" s="44">
        <v>300</v>
      </c>
      <c r="H12" s="44">
        <v>0</v>
      </c>
      <c r="I12" s="44">
        <v>0</v>
      </c>
      <c r="J12" s="9" t="s">
        <v>234</v>
      </c>
      <c r="K12" s="10" t="s">
        <v>235</v>
      </c>
    </row>
    <row r="13" ht="34.95" customHeight="1" spans="1:11">
      <c r="A13" s="9" t="s">
        <v>236</v>
      </c>
      <c r="B13" s="9" t="s">
        <v>230</v>
      </c>
      <c r="C13" s="9" t="s">
        <v>69</v>
      </c>
      <c r="D13" s="9" t="s">
        <v>33</v>
      </c>
      <c r="E13" s="9">
        <f>667-430</f>
        <v>237</v>
      </c>
      <c r="F13" s="9">
        <v>667</v>
      </c>
      <c r="G13" s="9">
        <v>320</v>
      </c>
      <c r="H13" s="9">
        <v>45</v>
      </c>
      <c r="I13" s="9">
        <v>45</v>
      </c>
      <c r="J13" s="79" t="s">
        <v>237</v>
      </c>
      <c r="K13" s="77" t="s">
        <v>238</v>
      </c>
    </row>
    <row r="14" ht="34.95" customHeight="1" spans="1:11">
      <c r="A14" s="9" t="s">
        <v>239</v>
      </c>
      <c r="B14" s="9" t="s">
        <v>240</v>
      </c>
      <c r="C14" s="9" t="s">
        <v>69</v>
      </c>
      <c r="D14" s="9" t="s">
        <v>56</v>
      </c>
      <c r="E14" s="9">
        <f>583-365</f>
        <v>218</v>
      </c>
      <c r="F14" s="44">
        <v>583</v>
      </c>
      <c r="G14" s="44">
        <v>252</v>
      </c>
      <c r="H14" s="44">
        <v>85</v>
      </c>
      <c r="I14" s="44">
        <v>0</v>
      </c>
      <c r="J14" s="9" t="s">
        <v>241</v>
      </c>
      <c r="K14" s="10" t="s">
        <v>242</v>
      </c>
    </row>
    <row r="15" spans="1:11">
      <c r="A15" s="16" t="s">
        <v>76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</row>
  </sheetData>
  <mergeCells count="14">
    <mergeCell ref="A1:K1"/>
    <mergeCell ref="A2:K2"/>
    <mergeCell ref="E3:I3"/>
    <mergeCell ref="H4:I4"/>
    <mergeCell ref="A15:K15"/>
    <mergeCell ref="A3:A5"/>
    <mergeCell ref="B3:B5"/>
    <mergeCell ref="C3:C5"/>
    <mergeCell ref="D3:D5"/>
    <mergeCell ref="E4:E5"/>
    <mergeCell ref="F4:F5"/>
    <mergeCell ref="G4:G5"/>
    <mergeCell ref="J3:J5"/>
    <mergeCell ref="K3:K5"/>
  </mergeCells>
  <pageMargins left="0.0777777777777778" right="0.0777777777777778" top="0.0777777777777778" bottom="0.0777777777777778" header="0.0777777777777778" footer="0.0777777777777778"/>
  <pageSetup paperSize="9" orientation="landscape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opLeftCell="B1" workbookViewId="0">
      <pane ySplit="5" topLeftCell="A28" activePane="bottomLeft" state="frozen"/>
      <selection/>
      <selection pane="bottomLeft" activeCell="A40" sqref="$A40:$XFD40"/>
    </sheetView>
  </sheetViews>
  <sheetFormatPr defaultColWidth="8.925" defaultRowHeight="14.25"/>
  <cols>
    <col min="1" max="1" width="17.125" customWidth="1"/>
    <col min="2" max="2" width="29.8916666666667" customWidth="1"/>
    <col min="4" max="4" width="17" customWidth="1"/>
    <col min="5" max="5" width="15.075" customWidth="1"/>
    <col min="8" max="9" width="7.64166666666667" style="123" customWidth="1"/>
    <col min="10" max="10" width="32.1416666666667" style="17" customWidth="1"/>
    <col min="11" max="11" width="19.25" customWidth="1"/>
  </cols>
  <sheetData>
    <row r="1" ht="25.5" spans="1:11">
      <c r="A1" s="33" t="s">
        <v>0</v>
      </c>
      <c r="B1" s="33"/>
      <c r="C1" s="33"/>
      <c r="D1" s="33"/>
      <c r="E1" s="33"/>
      <c r="F1" s="33"/>
      <c r="G1" s="33"/>
      <c r="H1" s="124"/>
      <c r="I1" s="124"/>
      <c r="J1" s="112"/>
      <c r="K1" s="33"/>
    </row>
    <row r="2" spans="1:11">
      <c r="A2" s="125" t="s">
        <v>243</v>
      </c>
      <c r="B2" s="125"/>
      <c r="C2" s="125"/>
      <c r="D2" s="125"/>
      <c r="E2" s="125"/>
      <c r="F2" s="125"/>
      <c r="G2" s="125"/>
      <c r="H2" s="126"/>
      <c r="I2" s="126"/>
      <c r="J2" s="127"/>
      <c r="K2" s="125"/>
    </row>
    <row r="3" ht="20.1" customHeight="1" spans="1:11">
      <c r="A3" s="5" t="s">
        <v>2</v>
      </c>
      <c r="B3" s="5" t="s">
        <v>3</v>
      </c>
      <c r="C3" s="5" t="s">
        <v>126</v>
      </c>
      <c r="D3" s="5" t="s">
        <v>5</v>
      </c>
      <c r="E3" s="6" t="s">
        <v>6</v>
      </c>
      <c r="F3" s="7"/>
      <c r="G3" s="7"/>
      <c r="H3" s="7"/>
      <c r="I3" s="8"/>
      <c r="J3" s="9" t="s">
        <v>7</v>
      </c>
      <c r="K3" s="10" t="s">
        <v>8</v>
      </c>
    </row>
    <row r="4" ht="18.9" customHeight="1" spans="1:11">
      <c r="A4" s="5"/>
      <c r="B4" s="5"/>
      <c r="C4" s="5"/>
      <c r="D4" s="5"/>
      <c r="E4" s="11" t="s">
        <v>9</v>
      </c>
      <c r="F4" s="11" t="s">
        <v>10</v>
      </c>
      <c r="G4" s="5" t="s">
        <v>11</v>
      </c>
      <c r="H4" s="12" t="s">
        <v>12</v>
      </c>
      <c r="I4" s="12"/>
      <c r="J4" s="9"/>
      <c r="K4" s="10"/>
    </row>
    <row r="5" ht="21" customHeight="1" spans="1:11">
      <c r="A5" s="5"/>
      <c r="B5" s="5"/>
      <c r="C5" s="5"/>
      <c r="D5" s="5"/>
      <c r="E5" s="13"/>
      <c r="F5" s="13"/>
      <c r="G5" s="5"/>
      <c r="H5" s="14" t="s">
        <v>13</v>
      </c>
      <c r="I5" s="14" t="s">
        <v>14</v>
      </c>
      <c r="J5" s="9"/>
      <c r="K5" s="10"/>
    </row>
    <row r="6" ht="30" customHeight="1" spans="1:11">
      <c r="A6" s="128" t="s">
        <v>244</v>
      </c>
      <c r="B6" s="129" t="s">
        <v>245</v>
      </c>
      <c r="C6" s="130" t="s">
        <v>17</v>
      </c>
      <c r="D6" s="129" t="s">
        <v>22</v>
      </c>
      <c r="E6" s="129">
        <v>0</v>
      </c>
      <c r="F6" s="131">
        <v>520</v>
      </c>
      <c r="G6" s="131">
        <v>320</v>
      </c>
      <c r="H6" s="132">
        <v>341.7</v>
      </c>
      <c r="I6" s="132">
        <v>81</v>
      </c>
      <c r="J6" s="133" t="s">
        <v>19</v>
      </c>
      <c r="K6" s="128" t="s">
        <v>19</v>
      </c>
    </row>
    <row r="7" ht="17.25" customHeight="1" spans="1:11">
      <c r="A7" s="134" t="s">
        <v>246</v>
      </c>
      <c r="B7" s="135" t="s">
        <v>247</v>
      </c>
      <c r="C7" s="136" t="s">
        <v>17</v>
      </c>
      <c r="D7" s="135" t="s">
        <v>18</v>
      </c>
      <c r="E7" s="135">
        <v>0</v>
      </c>
      <c r="F7" s="135">
        <v>620</v>
      </c>
      <c r="G7" s="129">
        <v>320</v>
      </c>
      <c r="H7" s="137">
        <v>120</v>
      </c>
      <c r="I7" s="137">
        <v>45</v>
      </c>
      <c r="J7" s="133" t="s">
        <v>19</v>
      </c>
      <c r="K7" s="128" t="s">
        <v>19</v>
      </c>
    </row>
    <row r="8" ht="17.25" customHeight="1" spans="1:11">
      <c r="A8" s="128" t="s">
        <v>248</v>
      </c>
      <c r="B8" s="128" t="s">
        <v>249</v>
      </c>
      <c r="C8" s="128" t="s">
        <v>17</v>
      </c>
      <c r="D8" s="128" t="s">
        <v>22</v>
      </c>
      <c r="E8" s="128">
        <v>0</v>
      </c>
      <c r="F8" s="128">
        <v>520</v>
      </c>
      <c r="G8" s="129">
        <v>320</v>
      </c>
      <c r="H8" s="137">
        <v>126</v>
      </c>
      <c r="I8" s="137">
        <v>45</v>
      </c>
      <c r="J8" s="133" t="s">
        <v>19</v>
      </c>
      <c r="K8" s="128" t="s">
        <v>19</v>
      </c>
    </row>
    <row r="9" ht="17.25" customHeight="1" spans="1:11">
      <c r="A9" s="128" t="s">
        <v>250</v>
      </c>
      <c r="B9" s="128" t="s">
        <v>251</v>
      </c>
      <c r="C9" s="128" t="s">
        <v>17</v>
      </c>
      <c r="D9" s="128" t="s">
        <v>22</v>
      </c>
      <c r="E9" s="128">
        <v>0</v>
      </c>
      <c r="F9" s="128">
        <v>520</v>
      </c>
      <c r="G9" s="129">
        <v>320</v>
      </c>
      <c r="H9" s="137">
        <v>120</v>
      </c>
      <c r="I9" s="137">
        <v>45</v>
      </c>
      <c r="J9" s="133" t="s">
        <v>19</v>
      </c>
      <c r="K9" s="128" t="s">
        <v>19</v>
      </c>
    </row>
    <row r="10" ht="17.25" customHeight="1" spans="1:11">
      <c r="A10" s="128" t="s">
        <v>252</v>
      </c>
      <c r="B10" s="128" t="s">
        <v>253</v>
      </c>
      <c r="C10" s="128" t="s">
        <v>17</v>
      </c>
      <c r="D10" s="128" t="s">
        <v>22</v>
      </c>
      <c r="E10" s="128">
        <v>0</v>
      </c>
      <c r="F10" s="128">
        <v>520</v>
      </c>
      <c r="G10" s="129">
        <v>320</v>
      </c>
      <c r="H10" s="137">
        <v>117</v>
      </c>
      <c r="I10" s="137">
        <v>45</v>
      </c>
      <c r="J10" s="133" t="s">
        <v>19</v>
      </c>
      <c r="K10" s="128" t="s">
        <v>19</v>
      </c>
    </row>
    <row r="11" ht="17.25" customHeight="1" spans="1:11">
      <c r="A11" s="128" t="s">
        <v>254</v>
      </c>
      <c r="B11" s="138" t="s">
        <v>255</v>
      </c>
      <c r="C11" s="128" t="s">
        <v>17</v>
      </c>
      <c r="D11" s="128" t="s">
        <v>33</v>
      </c>
      <c r="E11" s="128">
        <v>0</v>
      </c>
      <c r="F11" s="128">
        <v>430</v>
      </c>
      <c r="G11" s="129">
        <v>320</v>
      </c>
      <c r="H11" s="137">
        <v>121</v>
      </c>
      <c r="I11" s="137">
        <v>45</v>
      </c>
      <c r="J11" s="133" t="s">
        <v>19</v>
      </c>
      <c r="K11" s="128" t="s">
        <v>19</v>
      </c>
    </row>
    <row r="12" ht="24" customHeight="1" spans="1:11">
      <c r="A12" s="128" t="s">
        <v>256</v>
      </c>
      <c r="B12" s="128" t="s">
        <v>257</v>
      </c>
      <c r="C12" s="128" t="s">
        <v>17</v>
      </c>
      <c r="D12" s="9" t="s">
        <v>42</v>
      </c>
      <c r="E12" s="128">
        <v>0</v>
      </c>
      <c r="F12" s="128">
        <v>365</v>
      </c>
      <c r="G12" s="129">
        <v>320</v>
      </c>
      <c r="H12" s="137">
        <v>121</v>
      </c>
      <c r="I12" s="137">
        <v>45</v>
      </c>
      <c r="J12" s="133" t="s">
        <v>19</v>
      </c>
      <c r="K12" s="128" t="s">
        <v>19</v>
      </c>
    </row>
    <row r="13" ht="17.25" customHeight="1" spans="1:11">
      <c r="A13" s="128" t="s">
        <v>258</v>
      </c>
      <c r="B13" s="128" t="s">
        <v>259</v>
      </c>
      <c r="C13" s="128" t="s">
        <v>17</v>
      </c>
      <c r="D13" s="128" t="s">
        <v>33</v>
      </c>
      <c r="E13" s="128">
        <v>0</v>
      </c>
      <c r="F13" s="128">
        <v>430</v>
      </c>
      <c r="G13" s="129">
        <v>320</v>
      </c>
      <c r="H13" s="137">
        <v>115</v>
      </c>
      <c r="I13" s="137">
        <v>45</v>
      </c>
      <c r="J13" s="133" t="s">
        <v>19</v>
      </c>
      <c r="K13" s="128" t="s">
        <v>19</v>
      </c>
    </row>
    <row r="14" ht="17.25" customHeight="1" spans="1:11">
      <c r="A14" s="128" t="s">
        <v>260</v>
      </c>
      <c r="B14" s="128" t="s">
        <v>261</v>
      </c>
      <c r="C14" s="128" t="s">
        <v>17</v>
      </c>
      <c r="D14" s="128" t="s">
        <v>33</v>
      </c>
      <c r="E14" s="128">
        <v>0</v>
      </c>
      <c r="F14" s="128">
        <v>430</v>
      </c>
      <c r="G14" s="129">
        <v>320</v>
      </c>
      <c r="H14" s="137">
        <v>115</v>
      </c>
      <c r="I14" s="137">
        <v>45</v>
      </c>
      <c r="J14" s="133" t="s">
        <v>19</v>
      </c>
      <c r="K14" s="128" t="s">
        <v>19</v>
      </c>
    </row>
    <row r="15" ht="17.25" customHeight="1" spans="1:11">
      <c r="A15" s="128" t="s">
        <v>262</v>
      </c>
      <c r="B15" s="128" t="s">
        <v>263</v>
      </c>
      <c r="C15" s="128" t="s">
        <v>17</v>
      </c>
      <c r="D15" s="129" t="s">
        <v>33</v>
      </c>
      <c r="E15" s="129">
        <v>0</v>
      </c>
      <c r="F15" s="128">
        <v>430</v>
      </c>
      <c r="G15" s="129">
        <v>320</v>
      </c>
      <c r="H15" s="137">
        <v>114</v>
      </c>
      <c r="I15" s="137">
        <v>45</v>
      </c>
      <c r="J15" s="133" t="s">
        <v>19</v>
      </c>
      <c r="K15" s="128" t="s">
        <v>19</v>
      </c>
    </row>
    <row r="16" ht="17.25" customHeight="1" spans="1:11">
      <c r="A16" s="128" t="s">
        <v>264</v>
      </c>
      <c r="B16" s="128" t="s">
        <v>265</v>
      </c>
      <c r="C16" s="128" t="s">
        <v>51</v>
      </c>
      <c r="D16" s="129" t="s">
        <v>56</v>
      </c>
      <c r="E16" s="129">
        <f t="shared" ref="E16:E24" si="0">547.5-365</f>
        <v>182.5</v>
      </c>
      <c r="F16" s="129">
        <v>547.5</v>
      </c>
      <c r="G16" s="129">
        <v>320</v>
      </c>
      <c r="H16" s="137">
        <v>300</v>
      </c>
      <c r="I16" s="137">
        <v>30</v>
      </c>
      <c r="J16" s="133" t="s">
        <v>266</v>
      </c>
      <c r="K16" s="139" t="s">
        <v>267</v>
      </c>
    </row>
    <row r="17" ht="17.25" customHeight="1" spans="1:11">
      <c r="A17" s="128" t="s">
        <v>268</v>
      </c>
      <c r="B17" s="128" t="s">
        <v>269</v>
      </c>
      <c r="C17" s="128" t="s">
        <v>51</v>
      </c>
      <c r="D17" s="129" t="s">
        <v>56</v>
      </c>
      <c r="E17" s="129">
        <f t="shared" si="0"/>
        <v>182.5</v>
      </c>
      <c r="F17" s="129">
        <v>547.5</v>
      </c>
      <c r="G17" s="129">
        <v>320</v>
      </c>
      <c r="H17" s="137">
        <v>300</v>
      </c>
      <c r="I17" s="137">
        <v>30</v>
      </c>
      <c r="J17" s="133" t="s">
        <v>266</v>
      </c>
      <c r="K17" s="128" t="s">
        <v>270</v>
      </c>
    </row>
    <row r="18" ht="17.25" customHeight="1" spans="1:11">
      <c r="A18" s="128" t="s">
        <v>271</v>
      </c>
      <c r="B18" s="138" t="s">
        <v>272</v>
      </c>
      <c r="C18" s="128" t="s">
        <v>51</v>
      </c>
      <c r="D18" s="129" t="s">
        <v>138</v>
      </c>
      <c r="E18" s="129">
        <f t="shared" si="0"/>
        <v>182.5</v>
      </c>
      <c r="F18" s="129">
        <v>547.5</v>
      </c>
      <c r="G18" s="129">
        <v>320</v>
      </c>
      <c r="H18" s="137">
        <v>300</v>
      </c>
      <c r="I18" s="137">
        <v>45</v>
      </c>
      <c r="J18" s="133" t="s">
        <v>266</v>
      </c>
      <c r="K18" s="128" t="s">
        <v>273</v>
      </c>
    </row>
    <row r="19" ht="17.25" customHeight="1" spans="1:11">
      <c r="A19" s="128" t="s">
        <v>274</v>
      </c>
      <c r="B19" s="128" t="s">
        <v>275</v>
      </c>
      <c r="C19" s="128" t="s">
        <v>51</v>
      </c>
      <c r="D19" s="129" t="s">
        <v>138</v>
      </c>
      <c r="E19" s="129">
        <f t="shared" si="0"/>
        <v>182.5</v>
      </c>
      <c r="F19" s="129">
        <v>547.5</v>
      </c>
      <c r="G19" s="129">
        <v>320</v>
      </c>
      <c r="H19" s="137">
        <v>145</v>
      </c>
      <c r="I19" s="137">
        <v>45</v>
      </c>
      <c r="J19" s="133" t="s">
        <v>266</v>
      </c>
      <c r="K19" s="128" t="s">
        <v>276</v>
      </c>
    </row>
    <row r="20" ht="17.25" customHeight="1" spans="1:11">
      <c r="A20" s="128" t="s">
        <v>277</v>
      </c>
      <c r="B20" s="128" t="s">
        <v>278</v>
      </c>
      <c r="C20" s="128" t="s">
        <v>51</v>
      </c>
      <c r="D20" s="129" t="s">
        <v>56</v>
      </c>
      <c r="E20" s="129">
        <f t="shared" si="0"/>
        <v>182.5</v>
      </c>
      <c r="F20" s="129">
        <v>547.5</v>
      </c>
      <c r="G20" s="129">
        <v>320</v>
      </c>
      <c r="H20" s="137">
        <v>320</v>
      </c>
      <c r="I20" s="137">
        <v>20</v>
      </c>
      <c r="J20" s="133" t="s">
        <v>266</v>
      </c>
      <c r="K20" s="128" t="s">
        <v>279</v>
      </c>
    </row>
    <row r="21" ht="17.25" customHeight="1" spans="1:11">
      <c r="A21" s="128" t="s">
        <v>280</v>
      </c>
      <c r="B21" s="128" t="s">
        <v>281</v>
      </c>
      <c r="C21" s="128" t="s">
        <v>51</v>
      </c>
      <c r="D21" s="129" t="s">
        <v>138</v>
      </c>
      <c r="E21" s="129">
        <f t="shared" si="0"/>
        <v>182.5</v>
      </c>
      <c r="F21" s="129">
        <v>547.5</v>
      </c>
      <c r="G21" s="129">
        <v>320</v>
      </c>
      <c r="H21" s="137">
        <v>345</v>
      </c>
      <c r="I21" s="137">
        <v>45</v>
      </c>
      <c r="J21" s="133" t="s">
        <v>266</v>
      </c>
      <c r="K21" s="128" t="s">
        <v>282</v>
      </c>
    </row>
    <row r="22" ht="17.25" customHeight="1" spans="1:11">
      <c r="A22" s="128" t="s">
        <v>283</v>
      </c>
      <c r="B22" s="128" t="s">
        <v>284</v>
      </c>
      <c r="C22" s="128" t="s">
        <v>51</v>
      </c>
      <c r="D22" s="129" t="s">
        <v>56</v>
      </c>
      <c r="E22" s="129">
        <f t="shared" si="0"/>
        <v>182.5</v>
      </c>
      <c r="F22" s="129">
        <v>547.5</v>
      </c>
      <c r="G22" s="129">
        <v>320</v>
      </c>
      <c r="H22" s="137">
        <v>300</v>
      </c>
      <c r="I22" s="137">
        <v>60</v>
      </c>
      <c r="J22" s="133" t="s">
        <v>266</v>
      </c>
      <c r="K22" s="128" t="s">
        <v>285</v>
      </c>
    </row>
    <row r="23" ht="17.25" customHeight="1" spans="1:11">
      <c r="A23" s="128" t="s">
        <v>286</v>
      </c>
      <c r="B23" s="128" t="s">
        <v>287</v>
      </c>
      <c r="C23" s="128" t="s">
        <v>51</v>
      </c>
      <c r="D23" s="129" t="s">
        <v>138</v>
      </c>
      <c r="E23" s="129">
        <f t="shared" si="0"/>
        <v>182.5</v>
      </c>
      <c r="F23" s="129">
        <v>547.5</v>
      </c>
      <c r="G23" s="129">
        <v>320</v>
      </c>
      <c r="H23" s="137">
        <v>330</v>
      </c>
      <c r="I23" s="137">
        <v>20</v>
      </c>
      <c r="J23" s="133" t="s">
        <v>266</v>
      </c>
      <c r="K23" s="128" t="s">
        <v>288</v>
      </c>
    </row>
    <row r="24" ht="17.25" customHeight="1" spans="1:11">
      <c r="A24" s="128" t="s">
        <v>289</v>
      </c>
      <c r="B24" s="128" t="s">
        <v>290</v>
      </c>
      <c r="C24" s="128" t="s">
        <v>51</v>
      </c>
      <c r="D24" s="129" t="s">
        <v>138</v>
      </c>
      <c r="E24" s="129">
        <f t="shared" si="0"/>
        <v>182.5</v>
      </c>
      <c r="F24" s="129">
        <v>547.5</v>
      </c>
      <c r="G24" s="129">
        <v>320</v>
      </c>
      <c r="H24" s="137">
        <v>345</v>
      </c>
      <c r="I24" s="137">
        <v>45</v>
      </c>
      <c r="J24" s="133" t="s">
        <v>266</v>
      </c>
      <c r="K24" s="128" t="s">
        <v>291</v>
      </c>
    </row>
    <row r="25" ht="17.25" customHeight="1" spans="1:11">
      <c r="A25" s="128" t="s">
        <v>292</v>
      </c>
      <c r="B25" s="138" t="s">
        <v>293</v>
      </c>
      <c r="C25" s="128" t="s">
        <v>51</v>
      </c>
      <c r="D25" s="129" t="s">
        <v>22</v>
      </c>
      <c r="E25" s="129">
        <f>780-520</f>
        <v>260</v>
      </c>
      <c r="F25" s="129">
        <v>780</v>
      </c>
      <c r="G25" s="129">
        <v>320</v>
      </c>
      <c r="H25" s="137">
        <v>405</v>
      </c>
      <c r="I25" s="137">
        <v>60</v>
      </c>
      <c r="J25" s="133" t="s">
        <v>266</v>
      </c>
      <c r="K25" s="128" t="s">
        <v>294</v>
      </c>
    </row>
    <row r="26" ht="17.25" customHeight="1" spans="1:11">
      <c r="A26" s="128" t="s">
        <v>295</v>
      </c>
      <c r="B26" s="128" t="s">
        <v>296</v>
      </c>
      <c r="C26" s="128" t="s">
        <v>69</v>
      </c>
      <c r="D26" s="129" t="s">
        <v>33</v>
      </c>
      <c r="E26" s="129">
        <f>860-430</f>
        <v>430</v>
      </c>
      <c r="F26" s="129">
        <v>860</v>
      </c>
      <c r="G26" s="129">
        <v>320</v>
      </c>
      <c r="H26" s="137">
        <v>295</v>
      </c>
      <c r="I26" s="137">
        <v>45</v>
      </c>
      <c r="J26" s="133" t="s">
        <v>297</v>
      </c>
      <c r="K26" s="128" t="s">
        <v>298</v>
      </c>
    </row>
    <row r="27" ht="17.25" customHeight="1" spans="1:11">
      <c r="A27" s="128" t="s">
        <v>299</v>
      </c>
      <c r="B27" s="128" t="s">
        <v>300</v>
      </c>
      <c r="C27" s="128" t="s">
        <v>69</v>
      </c>
      <c r="D27" s="129" t="s">
        <v>138</v>
      </c>
      <c r="E27" s="129">
        <f>670-365</f>
        <v>305</v>
      </c>
      <c r="F27" s="129">
        <v>670</v>
      </c>
      <c r="G27" s="129">
        <v>320</v>
      </c>
      <c r="H27" s="137">
        <v>350</v>
      </c>
      <c r="I27" s="137">
        <v>50</v>
      </c>
      <c r="J27" s="133" t="s">
        <v>301</v>
      </c>
      <c r="K27" s="128" t="s">
        <v>302</v>
      </c>
    </row>
    <row r="28" ht="17.25" customHeight="1" spans="1:11">
      <c r="A28" s="128" t="s">
        <v>303</v>
      </c>
      <c r="B28" s="128" t="s">
        <v>304</v>
      </c>
      <c r="C28" s="128" t="s">
        <v>69</v>
      </c>
      <c r="D28" s="129" t="s">
        <v>56</v>
      </c>
      <c r="E28" s="129">
        <f>600-365</f>
        <v>235</v>
      </c>
      <c r="F28" s="129">
        <v>600</v>
      </c>
      <c r="G28" s="129">
        <v>320</v>
      </c>
      <c r="H28" s="137">
        <v>300</v>
      </c>
      <c r="I28" s="137">
        <v>50</v>
      </c>
      <c r="J28" s="133" t="s">
        <v>305</v>
      </c>
      <c r="K28" s="128" t="s">
        <v>306</v>
      </c>
    </row>
    <row r="29" ht="17.25" customHeight="1" spans="1:11">
      <c r="A29" s="128" t="s">
        <v>307</v>
      </c>
      <c r="B29" s="128" t="s">
        <v>308</v>
      </c>
      <c r="C29" s="128" t="s">
        <v>69</v>
      </c>
      <c r="D29" s="129" t="s">
        <v>56</v>
      </c>
      <c r="E29" s="129">
        <f>531.4-365</f>
        <v>166.4</v>
      </c>
      <c r="F29" s="129">
        <v>531.4</v>
      </c>
      <c r="G29" s="129">
        <v>320</v>
      </c>
      <c r="H29" s="137">
        <v>435</v>
      </c>
      <c r="I29" s="137">
        <v>45</v>
      </c>
      <c r="J29" s="133" t="s">
        <v>297</v>
      </c>
      <c r="K29" s="128" t="s">
        <v>309</v>
      </c>
    </row>
    <row r="30" ht="17.25" customHeight="1" spans="1:11">
      <c r="A30" s="128" t="s">
        <v>310</v>
      </c>
      <c r="B30" s="128" t="s">
        <v>311</v>
      </c>
      <c r="C30" s="128" t="s">
        <v>69</v>
      </c>
      <c r="D30" s="129" t="s">
        <v>33</v>
      </c>
      <c r="E30" s="129">
        <f>860-430</f>
        <v>430</v>
      </c>
      <c r="F30" s="129">
        <v>860</v>
      </c>
      <c r="G30" s="129">
        <v>320</v>
      </c>
      <c r="H30" s="137">
        <v>440</v>
      </c>
      <c r="I30" s="137">
        <v>90</v>
      </c>
      <c r="J30" s="133" t="s">
        <v>312</v>
      </c>
      <c r="K30" s="128" t="s">
        <v>313</v>
      </c>
    </row>
    <row r="31" ht="17.25" customHeight="1" spans="1:11">
      <c r="A31" s="128" t="s">
        <v>314</v>
      </c>
      <c r="B31" s="128" t="s">
        <v>315</v>
      </c>
      <c r="C31" s="128" t="s">
        <v>69</v>
      </c>
      <c r="D31" s="129" t="s">
        <v>56</v>
      </c>
      <c r="E31" s="129">
        <f>650-365</f>
        <v>285</v>
      </c>
      <c r="F31" s="129">
        <v>650</v>
      </c>
      <c r="G31" s="129">
        <v>320</v>
      </c>
      <c r="H31" s="137">
        <v>345</v>
      </c>
      <c r="I31" s="137" t="s">
        <v>316</v>
      </c>
      <c r="J31" s="140" t="s">
        <v>317</v>
      </c>
      <c r="K31" s="141">
        <v>650074015</v>
      </c>
    </row>
    <row r="32" ht="17.25" customHeight="1" spans="1:11">
      <c r="A32" s="128" t="s">
        <v>318</v>
      </c>
      <c r="B32" s="128" t="s">
        <v>319</v>
      </c>
      <c r="C32" s="128" t="s">
        <v>69</v>
      </c>
      <c r="D32" s="129" t="s">
        <v>138</v>
      </c>
      <c r="E32" s="129">
        <f>630-365</f>
        <v>265</v>
      </c>
      <c r="F32" s="129">
        <v>630</v>
      </c>
      <c r="G32" s="129">
        <v>320</v>
      </c>
      <c r="H32" s="137">
        <v>310</v>
      </c>
      <c r="I32" s="137">
        <v>60</v>
      </c>
      <c r="J32" s="133" t="s">
        <v>109</v>
      </c>
      <c r="K32" s="128">
        <v>641694217</v>
      </c>
    </row>
    <row r="33" ht="17.25" customHeight="1" spans="1:11">
      <c r="A33" s="128" t="s">
        <v>320</v>
      </c>
      <c r="B33" s="128" t="s">
        <v>321</v>
      </c>
      <c r="C33" s="128" t="s">
        <v>69</v>
      </c>
      <c r="D33" s="129" t="s">
        <v>56</v>
      </c>
      <c r="E33" s="129">
        <f>649-365</f>
        <v>284</v>
      </c>
      <c r="F33" s="129">
        <v>649</v>
      </c>
      <c r="G33" s="129">
        <v>320</v>
      </c>
      <c r="H33" s="137">
        <v>345</v>
      </c>
      <c r="I33" s="137">
        <v>45</v>
      </c>
      <c r="J33" s="133" t="s">
        <v>322</v>
      </c>
      <c r="K33" s="128" t="s">
        <v>323</v>
      </c>
    </row>
    <row r="34" ht="17.25" customHeight="1" spans="1:11">
      <c r="A34" s="128" t="s">
        <v>324</v>
      </c>
      <c r="B34" s="128" t="s">
        <v>325</v>
      </c>
      <c r="C34" s="128" t="s">
        <v>69</v>
      </c>
      <c r="D34" s="129" t="s">
        <v>33</v>
      </c>
      <c r="E34" s="129">
        <f t="shared" ref="E34:E37" si="1">860-430</f>
        <v>430</v>
      </c>
      <c r="F34" s="129">
        <v>860</v>
      </c>
      <c r="G34" s="129">
        <v>320</v>
      </c>
      <c r="H34" s="137">
        <v>410</v>
      </c>
      <c r="I34" s="137">
        <v>60</v>
      </c>
      <c r="J34" s="133" t="s">
        <v>326</v>
      </c>
      <c r="K34" s="128" t="s">
        <v>327</v>
      </c>
    </row>
    <row r="35" ht="17.25" customHeight="1" spans="1:11">
      <c r="A35" s="128" t="s">
        <v>328</v>
      </c>
      <c r="B35" s="128" t="s">
        <v>329</v>
      </c>
      <c r="C35" s="128" t="s">
        <v>69</v>
      </c>
      <c r="D35" s="129" t="s">
        <v>56</v>
      </c>
      <c r="E35" s="129">
        <f>650-365</f>
        <v>285</v>
      </c>
      <c r="F35" s="129">
        <v>650</v>
      </c>
      <c r="G35" s="129">
        <v>320</v>
      </c>
      <c r="H35" s="137">
        <v>345</v>
      </c>
      <c r="I35" s="137">
        <v>45</v>
      </c>
      <c r="J35" s="133" t="s">
        <v>330</v>
      </c>
      <c r="K35" s="128" t="s">
        <v>331</v>
      </c>
    </row>
    <row r="36" ht="17.25" customHeight="1" spans="1:11">
      <c r="A36" s="128" t="s">
        <v>332</v>
      </c>
      <c r="B36" s="128" t="s">
        <v>333</v>
      </c>
      <c r="C36" s="128" t="s">
        <v>69</v>
      </c>
      <c r="D36" s="129" t="s">
        <v>33</v>
      </c>
      <c r="E36" s="129">
        <f t="shared" si="1"/>
        <v>430</v>
      </c>
      <c r="F36" s="129">
        <v>860</v>
      </c>
      <c r="G36" s="129">
        <v>320</v>
      </c>
      <c r="H36" s="137">
        <v>350</v>
      </c>
      <c r="I36" s="137">
        <v>60</v>
      </c>
      <c r="J36" s="133" t="s">
        <v>312</v>
      </c>
      <c r="K36" s="128" t="s">
        <v>334</v>
      </c>
    </row>
    <row r="37" ht="17.25" customHeight="1" spans="1:11">
      <c r="A37" s="128" t="s">
        <v>335</v>
      </c>
      <c r="B37" s="128" t="s">
        <v>336</v>
      </c>
      <c r="C37" s="128" t="s">
        <v>69</v>
      </c>
      <c r="D37" s="129" t="s">
        <v>33</v>
      </c>
      <c r="E37" s="129">
        <f t="shared" si="1"/>
        <v>430</v>
      </c>
      <c r="F37" s="129">
        <v>860</v>
      </c>
      <c r="G37" s="129">
        <v>320</v>
      </c>
      <c r="H37" s="137">
        <v>440</v>
      </c>
      <c r="I37" s="137">
        <v>60</v>
      </c>
      <c r="J37" s="133" t="s">
        <v>312</v>
      </c>
      <c r="K37" s="128" t="s">
        <v>337</v>
      </c>
    </row>
    <row r="38" ht="17.25" customHeight="1" spans="1:11">
      <c r="A38" s="128" t="s">
        <v>338</v>
      </c>
      <c r="B38" s="128" t="s">
        <v>339</v>
      </c>
      <c r="C38" s="128" t="s">
        <v>69</v>
      </c>
      <c r="D38" s="129" t="s">
        <v>56</v>
      </c>
      <c r="E38" s="129">
        <f>2500-365</f>
        <v>2135</v>
      </c>
      <c r="F38" s="129">
        <v>2500</v>
      </c>
      <c r="G38" s="129">
        <v>400</v>
      </c>
      <c r="H38" s="137">
        <v>575</v>
      </c>
      <c r="I38" s="137">
        <v>45</v>
      </c>
      <c r="J38" s="133" t="s">
        <v>312</v>
      </c>
      <c r="K38" s="128" t="s">
        <v>340</v>
      </c>
    </row>
    <row r="39" ht="17.25" customHeight="1" spans="1:11">
      <c r="A39" s="128" t="s">
        <v>341</v>
      </c>
      <c r="B39" s="128" t="s">
        <v>342</v>
      </c>
      <c r="C39" s="128" t="s">
        <v>69</v>
      </c>
      <c r="D39" s="129" t="s">
        <v>56</v>
      </c>
      <c r="E39" s="129">
        <f>768-365</f>
        <v>403</v>
      </c>
      <c r="F39" s="129">
        <v>768</v>
      </c>
      <c r="G39" s="129">
        <v>320</v>
      </c>
      <c r="H39" s="137">
        <v>270</v>
      </c>
      <c r="I39" s="137">
        <v>45</v>
      </c>
      <c r="J39" s="133" t="s">
        <v>343</v>
      </c>
      <c r="K39" s="128" t="s">
        <v>344</v>
      </c>
    </row>
    <row r="40" spans="1:11">
      <c r="A40" s="16" t="s">
        <v>76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</sheetData>
  <mergeCells count="14">
    <mergeCell ref="A1:K1"/>
    <mergeCell ref="A2:K2"/>
    <mergeCell ref="E3:I3"/>
    <mergeCell ref="H4:I4"/>
    <mergeCell ref="A40:K40"/>
    <mergeCell ref="A3:A5"/>
    <mergeCell ref="B3:B5"/>
    <mergeCell ref="C3:C5"/>
    <mergeCell ref="D3:D5"/>
    <mergeCell ref="E4:E5"/>
    <mergeCell ref="F4:F5"/>
    <mergeCell ref="G4:G5"/>
    <mergeCell ref="J3:J5"/>
    <mergeCell ref="K3:K5"/>
  </mergeCells>
  <pageMargins left="0.0777777777777778" right="0.0777777777777778" top="0.0777777777777778" bottom="0.0777777777777778" header="0.0777777777777778" footer="0.0777777777777778"/>
  <pageSetup paperSize="9" orientation="landscape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opLeftCell="A8" workbookViewId="0">
      <selection activeCell="A36" sqref="$A36:$XFD36"/>
    </sheetView>
  </sheetViews>
  <sheetFormatPr defaultColWidth="8.925" defaultRowHeight="14.25"/>
  <cols>
    <col min="1" max="1" width="13.6" customWidth="1"/>
    <col min="2" max="2" width="16.6" customWidth="1"/>
    <col min="4" max="4" width="11.7" customWidth="1"/>
    <col min="5" max="5" width="10.75" customWidth="1"/>
    <col min="8" max="9" width="9" style="17"/>
    <col min="10" max="10" width="16.2" customWidth="1"/>
    <col min="11" max="11" width="19.6" customWidth="1"/>
  </cols>
  <sheetData>
    <row r="1" ht="25.5" spans="1:11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>
      <c r="A2" s="51" t="s">
        <v>345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20.1" customHeight="1" spans="1:11">
      <c r="A3" s="5" t="s">
        <v>2</v>
      </c>
      <c r="B3" s="5" t="s">
        <v>3</v>
      </c>
      <c r="C3" s="5" t="s">
        <v>126</v>
      </c>
      <c r="D3" s="5" t="s">
        <v>5</v>
      </c>
      <c r="E3" s="6" t="s">
        <v>6</v>
      </c>
      <c r="F3" s="7"/>
      <c r="G3" s="7"/>
      <c r="H3" s="7"/>
      <c r="I3" s="8"/>
      <c r="J3" s="9" t="s">
        <v>7</v>
      </c>
      <c r="K3" s="10" t="s">
        <v>8</v>
      </c>
    </row>
    <row r="4" ht="18.9" customHeight="1" spans="1:11">
      <c r="A4" s="5"/>
      <c r="B4" s="5"/>
      <c r="C4" s="5"/>
      <c r="D4" s="5"/>
      <c r="E4" s="11" t="s">
        <v>9</v>
      </c>
      <c r="F4" s="11" t="s">
        <v>10</v>
      </c>
      <c r="G4" s="5" t="s">
        <v>11</v>
      </c>
      <c r="H4" s="12" t="s">
        <v>12</v>
      </c>
      <c r="I4" s="12"/>
      <c r="J4" s="9"/>
      <c r="K4" s="10"/>
    </row>
    <row r="5" ht="21" customHeight="1" spans="1:11">
      <c r="A5" s="5"/>
      <c r="B5" s="5"/>
      <c r="C5" s="5"/>
      <c r="D5" s="5"/>
      <c r="E5" s="13"/>
      <c r="F5" s="13"/>
      <c r="G5" s="5"/>
      <c r="H5" s="14" t="s">
        <v>13</v>
      </c>
      <c r="I5" s="14" t="s">
        <v>14</v>
      </c>
      <c r="J5" s="9"/>
      <c r="K5" s="10"/>
    </row>
    <row r="6" s="48" customFormat="1" ht="27" customHeight="1" spans="1:11">
      <c r="A6" s="5" t="s">
        <v>346</v>
      </c>
      <c r="B6" s="9" t="s">
        <v>347</v>
      </c>
      <c r="C6" s="9" t="s">
        <v>17</v>
      </c>
      <c r="D6" s="9" t="s">
        <v>33</v>
      </c>
      <c r="E6" s="9">
        <v>0</v>
      </c>
      <c r="F6" s="9">
        <v>430</v>
      </c>
      <c r="G6" s="9">
        <v>320</v>
      </c>
      <c r="H6" s="44">
        <v>137.5</v>
      </c>
      <c r="I6" s="44">
        <v>65</v>
      </c>
      <c r="J6" s="113" t="s">
        <v>19</v>
      </c>
      <c r="K6" s="42" t="s">
        <v>19</v>
      </c>
    </row>
    <row r="7" s="48" customFormat="1" ht="27" customHeight="1" spans="1:11">
      <c r="A7" s="9" t="s">
        <v>348</v>
      </c>
      <c r="B7" s="9" t="s">
        <v>349</v>
      </c>
      <c r="C7" s="9" t="s">
        <v>17</v>
      </c>
      <c r="D7" s="9" t="s">
        <v>22</v>
      </c>
      <c r="E7" s="9">
        <v>0</v>
      </c>
      <c r="F7" s="9">
        <v>520</v>
      </c>
      <c r="G7" s="9">
        <v>320</v>
      </c>
      <c r="H7" s="44">
        <v>321.9</v>
      </c>
      <c r="I7" s="44">
        <v>50.4</v>
      </c>
      <c r="J7" s="113" t="s">
        <v>19</v>
      </c>
      <c r="K7" s="42" t="s">
        <v>19</v>
      </c>
    </row>
    <row r="8" s="48" customFormat="1" ht="27" customHeight="1" spans="1:11">
      <c r="A8" s="9" t="s">
        <v>350</v>
      </c>
      <c r="B8" s="9" t="s">
        <v>351</v>
      </c>
      <c r="C8" s="9" t="s">
        <v>17</v>
      </c>
      <c r="D8" s="9" t="s">
        <v>42</v>
      </c>
      <c r="E8" s="9">
        <v>0</v>
      </c>
      <c r="F8" s="9">
        <v>365</v>
      </c>
      <c r="G8" s="9">
        <v>320</v>
      </c>
      <c r="H8" s="44">
        <v>321.9</v>
      </c>
      <c r="I8" s="44">
        <v>50.4</v>
      </c>
      <c r="J8" s="113" t="s">
        <v>19</v>
      </c>
      <c r="K8" s="42" t="s">
        <v>19</v>
      </c>
    </row>
    <row r="9" s="48" customFormat="1" ht="27" customHeight="1" spans="1:11">
      <c r="A9" s="9" t="s">
        <v>352</v>
      </c>
      <c r="B9" s="9" t="s">
        <v>353</v>
      </c>
      <c r="C9" s="9" t="s">
        <v>17</v>
      </c>
      <c r="D9" s="9" t="s">
        <v>18</v>
      </c>
      <c r="E9" s="9">
        <v>0</v>
      </c>
      <c r="F9" s="9">
        <v>620</v>
      </c>
      <c r="G9" s="9">
        <v>320</v>
      </c>
      <c r="H9" s="44">
        <v>337.8</v>
      </c>
      <c r="I9" s="44">
        <v>48.8</v>
      </c>
      <c r="J9" s="113" t="s">
        <v>19</v>
      </c>
      <c r="K9" s="42" t="s">
        <v>19</v>
      </c>
    </row>
    <row r="10" s="48" customFormat="1" ht="27" customHeight="1" spans="1:11">
      <c r="A10" s="9" t="s">
        <v>354</v>
      </c>
      <c r="B10" s="9" t="s">
        <v>355</v>
      </c>
      <c r="C10" s="9" t="s">
        <v>17</v>
      </c>
      <c r="D10" s="9" t="s">
        <v>18</v>
      </c>
      <c r="E10" s="9">
        <v>0</v>
      </c>
      <c r="F10" s="9">
        <v>620</v>
      </c>
      <c r="G10" s="9">
        <v>320</v>
      </c>
      <c r="H10" s="44">
        <v>337.8</v>
      </c>
      <c r="I10" s="44">
        <v>48.8</v>
      </c>
      <c r="J10" s="113" t="s">
        <v>19</v>
      </c>
      <c r="K10" s="42" t="s">
        <v>19</v>
      </c>
    </row>
    <row r="11" s="48" customFormat="1" ht="27" customHeight="1" spans="1:11">
      <c r="A11" s="9" t="s">
        <v>356</v>
      </c>
      <c r="B11" s="9" t="s">
        <v>357</v>
      </c>
      <c r="C11" s="9" t="s">
        <v>17</v>
      </c>
      <c r="D11" s="9" t="s">
        <v>22</v>
      </c>
      <c r="E11" s="9">
        <v>0</v>
      </c>
      <c r="F11" s="9">
        <v>520</v>
      </c>
      <c r="G11" s="9">
        <v>320</v>
      </c>
      <c r="H11" s="44">
        <v>324.8</v>
      </c>
      <c r="I11" s="44">
        <v>49.8</v>
      </c>
      <c r="J11" s="113" t="s">
        <v>19</v>
      </c>
      <c r="K11" s="42" t="s">
        <v>19</v>
      </c>
    </row>
    <row r="12" s="48" customFormat="1" ht="27" customHeight="1" spans="1:11">
      <c r="A12" s="9" t="s">
        <v>358</v>
      </c>
      <c r="B12" s="9" t="s">
        <v>359</v>
      </c>
      <c r="C12" s="9" t="s">
        <v>17</v>
      </c>
      <c r="D12" s="9" t="s">
        <v>22</v>
      </c>
      <c r="E12" s="9">
        <v>0</v>
      </c>
      <c r="F12" s="9">
        <v>520</v>
      </c>
      <c r="G12" s="9">
        <v>320</v>
      </c>
      <c r="H12" s="44">
        <v>346.8</v>
      </c>
      <c r="I12" s="44">
        <v>49.8</v>
      </c>
      <c r="J12" s="113" t="s">
        <v>19</v>
      </c>
      <c r="K12" s="42" t="s">
        <v>19</v>
      </c>
    </row>
    <row r="13" s="48" customFormat="1" ht="27" customHeight="1" spans="1:11">
      <c r="A13" s="9" t="s">
        <v>360</v>
      </c>
      <c r="B13" s="9" t="s">
        <v>361</v>
      </c>
      <c r="C13" s="9" t="s">
        <v>17</v>
      </c>
      <c r="D13" s="9" t="s">
        <v>22</v>
      </c>
      <c r="E13" s="9">
        <v>0</v>
      </c>
      <c r="F13" s="9">
        <v>520</v>
      </c>
      <c r="G13" s="9">
        <v>320</v>
      </c>
      <c r="H13" s="44">
        <v>329.8</v>
      </c>
      <c r="I13" s="44">
        <v>49.8</v>
      </c>
      <c r="J13" s="113" t="s">
        <v>19</v>
      </c>
      <c r="K13" s="42" t="s">
        <v>19</v>
      </c>
    </row>
    <row r="14" s="48" customFormat="1" ht="27" customHeight="1" spans="1:11">
      <c r="A14" s="9" t="s">
        <v>362</v>
      </c>
      <c r="B14" s="9" t="s">
        <v>363</v>
      </c>
      <c r="C14" s="9" t="s">
        <v>17</v>
      </c>
      <c r="D14" s="9" t="s">
        <v>22</v>
      </c>
      <c r="E14" s="9">
        <v>0</v>
      </c>
      <c r="F14" s="9">
        <v>520</v>
      </c>
      <c r="G14" s="9">
        <v>320</v>
      </c>
      <c r="H14" s="44">
        <v>327.8</v>
      </c>
      <c r="I14" s="44">
        <v>40.8</v>
      </c>
      <c r="J14" s="113" t="s">
        <v>19</v>
      </c>
      <c r="K14" s="42" t="s">
        <v>19</v>
      </c>
    </row>
    <row r="15" s="48" customFormat="1" ht="27" customHeight="1" spans="1:11">
      <c r="A15" s="9" t="s">
        <v>364</v>
      </c>
      <c r="B15" s="9" t="s">
        <v>365</v>
      </c>
      <c r="C15" s="9" t="s">
        <v>17</v>
      </c>
      <c r="D15" s="9" t="s">
        <v>22</v>
      </c>
      <c r="E15" s="9">
        <v>0</v>
      </c>
      <c r="F15" s="9">
        <v>520</v>
      </c>
      <c r="G15" s="9">
        <v>320</v>
      </c>
      <c r="H15" s="114">
        <v>342.1</v>
      </c>
      <c r="I15" s="114">
        <v>50.8</v>
      </c>
      <c r="J15" s="113" t="s">
        <v>19</v>
      </c>
      <c r="K15" s="42" t="s">
        <v>19</v>
      </c>
    </row>
    <row r="16" s="48" customFormat="1" ht="27" customHeight="1" spans="1:11">
      <c r="A16" s="30" t="s">
        <v>366</v>
      </c>
      <c r="B16" s="30" t="s">
        <v>367</v>
      </c>
      <c r="C16" s="30" t="s">
        <v>17</v>
      </c>
      <c r="D16" s="9" t="s">
        <v>33</v>
      </c>
      <c r="E16" s="9">
        <v>0</v>
      </c>
      <c r="F16" s="9">
        <v>430</v>
      </c>
      <c r="G16" s="9">
        <v>320</v>
      </c>
      <c r="H16" s="115">
        <v>336.8</v>
      </c>
      <c r="I16" s="116">
        <v>49.8</v>
      </c>
      <c r="J16" s="113" t="s">
        <v>19</v>
      </c>
      <c r="K16" s="42" t="s">
        <v>19</v>
      </c>
    </row>
    <row r="17" s="48" customFormat="1" ht="27" customHeight="1" spans="1:11">
      <c r="A17" s="117" t="s">
        <v>368</v>
      </c>
      <c r="B17" s="9" t="s">
        <v>369</v>
      </c>
      <c r="C17" s="9" t="s">
        <v>17</v>
      </c>
      <c r="D17" s="9" t="s">
        <v>33</v>
      </c>
      <c r="E17" s="9">
        <v>0</v>
      </c>
      <c r="F17" s="9">
        <v>430</v>
      </c>
      <c r="G17" s="9">
        <v>320</v>
      </c>
      <c r="H17" s="44">
        <v>334.3</v>
      </c>
      <c r="I17" s="44">
        <v>49.2</v>
      </c>
      <c r="J17" s="113" t="s">
        <v>19</v>
      </c>
      <c r="K17" s="42" t="s">
        <v>19</v>
      </c>
    </row>
    <row r="18" s="48" customFormat="1" ht="27" customHeight="1" spans="1:11">
      <c r="A18" s="117" t="s">
        <v>370</v>
      </c>
      <c r="B18" s="9" t="s">
        <v>371</v>
      </c>
      <c r="C18" s="9" t="s">
        <v>17</v>
      </c>
      <c r="D18" s="9"/>
      <c r="E18" s="9">
        <v>0</v>
      </c>
      <c r="F18" s="9">
        <v>430</v>
      </c>
      <c r="G18" s="9">
        <v>320</v>
      </c>
      <c r="H18" s="44">
        <v>334.3</v>
      </c>
      <c r="I18" s="44">
        <v>49.2</v>
      </c>
      <c r="J18" s="113" t="s">
        <v>19</v>
      </c>
      <c r="K18" s="42" t="s">
        <v>19</v>
      </c>
    </row>
    <row r="19" s="48" customFormat="1" ht="27" customHeight="1" spans="1:11">
      <c r="A19" s="9" t="s">
        <v>372</v>
      </c>
      <c r="B19" s="9" t="s">
        <v>373</v>
      </c>
      <c r="C19" s="9" t="s">
        <v>17</v>
      </c>
      <c r="D19" s="9" t="s">
        <v>33</v>
      </c>
      <c r="E19" s="9">
        <v>0</v>
      </c>
      <c r="F19" s="9">
        <v>430</v>
      </c>
      <c r="G19" s="9">
        <v>320</v>
      </c>
      <c r="H19" s="44">
        <v>345.7</v>
      </c>
      <c r="I19" s="44">
        <v>49.8</v>
      </c>
      <c r="J19" s="113" t="s">
        <v>19</v>
      </c>
      <c r="K19" s="42" t="s">
        <v>19</v>
      </c>
    </row>
    <row r="20" s="48" customFormat="1" ht="27" customHeight="1" spans="1:11">
      <c r="A20" s="9" t="s">
        <v>374</v>
      </c>
      <c r="B20" s="9" t="s">
        <v>375</v>
      </c>
      <c r="C20" s="9" t="s">
        <v>17</v>
      </c>
      <c r="D20" s="9" t="s">
        <v>33</v>
      </c>
      <c r="E20" s="9">
        <v>0</v>
      </c>
      <c r="F20" s="9">
        <v>430</v>
      </c>
      <c r="G20" s="9">
        <v>320</v>
      </c>
      <c r="H20" s="44">
        <v>339.7</v>
      </c>
      <c r="I20" s="44">
        <v>48.3</v>
      </c>
      <c r="J20" s="113" t="s">
        <v>19</v>
      </c>
      <c r="K20" s="42" t="s">
        <v>19</v>
      </c>
    </row>
    <row r="21" s="48" customFormat="1" ht="27" customHeight="1" spans="1:11">
      <c r="A21" s="9" t="s">
        <v>376</v>
      </c>
      <c r="B21" s="9" t="s">
        <v>377</v>
      </c>
      <c r="C21" s="9" t="s">
        <v>17</v>
      </c>
      <c r="D21" s="9" t="s">
        <v>42</v>
      </c>
      <c r="E21" s="9">
        <v>0</v>
      </c>
      <c r="F21" s="9">
        <v>365</v>
      </c>
      <c r="G21" s="9">
        <v>320</v>
      </c>
      <c r="H21" s="44">
        <v>335.8</v>
      </c>
      <c r="I21" s="44">
        <v>50.8</v>
      </c>
      <c r="J21" s="113" t="s">
        <v>19</v>
      </c>
      <c r="K21" s="42" t="s">
        <v>19</v>
      </c>
    </row>
    <row r="22" s="48" customFormat="1" ht="27" customHeight="1" spans="1:11">
      <c r="A22" s="9" t="s">
        <v>378</v>
      </c>
      <c r="B22" s="9" t="s">
        <v>379</v>
      </c>
      <c r="C22" s="9" t="s">
        <v>51</v>
      </c>
      <c r="D22" s="9" t="s">
        <v>33</v>
      </c>
      <c r="E22" s="9">
        <f>645-430</f>
        <v>215</v>
      </c>
      <c r="F22" s="9">
        <v>645</v>
      </c>
      <c r="G22" s="9">
        <v>320</v>
      </c>
      <c r="H22" s="44">
        <v>232</v>
      </c>
      <c r="I22" s="44">
        <v>0</v>
      </c>
      <c r="J22" s="113" t="s">
        <v>380</v>
      </c>
      <c r="K22" s="118" t="s">
        <v>381</v>
      </c>
    </row>
    <row r="23" s="48" customFormat="1" ht="27" customHeight="1" spans="1:11">
      <c r="A23" s="9" t="s">
        <v>382</v>
      </c>
      <c r="B23" s="9" t="s">
        <v>383</v>
      </c>
      <c r="C23" s="9" t="s">
        <v>51</v>
      </c>
      <c r="D23" s="9" t="s">
        <v>56</v>
      </c>
      <c r="E23" s="9">
        <f t="shared" ref="E23:E26" si="0">547.5-365</f>
        <v>182.5</v>
      </c>
      <c r="F23" s="9">
        <v>547.5</v>
      </c>
      <c r="G23" s="9">
        <v>320</v>
      </c>
      <c r="H23" s="44">
        <v>300</v>
      </c>
      <c r="I23" s="44">
        <v>0</v>
      </c>
      <c r="J23" s="113" t="s">
        <v>380</v>
      </c>
      <c r="K23" s="118" t="s">
        <v>384</v>
      </c>
    </row>
    <row r="24" s="48" customFormat="1" ht="27" customHeight="1" spans="1:11">
      <c r="A24" s="9" t="s">
        <v>385</v>
      </c>
      <c r="B24" s="9" t="s">
        <v>386</v>
      </c>
      <c r="C24" s="9" t="s">
        <v>51</v>
      </c>
      <c r="D24" s="9" t="s">
        <v>56</v>
      </c>
      <c r="E24" s="9">
        <f t="shared" si="0"/>
        <v>182.5</v>
      </c>
      <c r="F24" s="9">
        <v>547.5</v>
      </c>
      <c r="G24" s="9">
        <v>320</v>
      </c>
      <c r="H24" s="44">
        <v>350</v>
      </c>
      <c r="I24" s="44">
        <v>10</v>
      </c>
      <c r="J24" s="113" t="s">
        <v>380</v>
      </c>
      <c r="K24" s="118" t="s">
        <v>387</v>
      </c>
    </row>
    <row r="25" s="48" customFormat="1" ht="27" customHeight="1" spans="1:11">
      <c r="A25" s="9" t="s">
        <v>388</v>
      </c>
      <c r="B25" s="9" t="s">
        <v>389</v>
      </c>
      <c r="C25" s="9" t="s">
        <v>51</v>
      </c>
      <c r="D25" s="9" t="s">
        <v>56</v>
      </c>
      <c r="E25" s="9">
        <f t="shared" si="0"/>
        <v>182.5</v>
      </c>
      <c r="F25" s="9">
        <v>547.5</v>
      </c>
      <c r="G25" s="9">
        <v>320</v>
      </c>
      <c r="H25" s="44">
        <v>348.7</v>
      </c>
      <c r="I25" s="44">
        <v>63.7</v>
      </c>
      <c r="J25" s="113" t="s">
        <v>380</v>
      </c>
      <c r="K25" s="118" t="s">
        <v>390</v>
      </c>
    </row>
    <row r="26" s="48" customFormat="1" ht="27" customHeight="1" spans="1:11">
      <c r="A26" s="9" t="s">
        <v>391</v>
      </c>
      <c r="B26" s="9" t="s">
        <v>392</v>
      </c>
      <c r="C26" s="9" t="s">
        <v>51</v>
      </c>
      <c r="D26" s="9" t="s">
        <v>56</v>
      </c>
      <c r="E26" s="9">
        <f t="shared" si="0"/>
        <v>182.5</v>
      </c>
      <c r="F26" s="9">
        <v>547.5</v>
      </c>
      <c r="G26" s="9">
        <v>320</v>
      </c>
      <c r="H26" s="44">
        <v>296</v>
      </c>
      <c r="I26" s="44">
        <v>12</v>
      </c>
      <c r="J26" s="113" t="s">
        <v>380</v>
      </c>
      <c r="K26" s="118" t="s">
        <v>393</v>
      </c>
    </row>
    <row r="27" s="48" customFormat="1" ht="27" customHeight="1" spans="1:11">
      <c r="A27" s="9" t="s">
        <v>394</v>
      </c>
      <c r="B27" s="9" t="s">
        <v>395</v>
      </c>
      <c r="C27" s="9" t="s">
        <v>69</v>
      </c>
      <c r="D27" s="9" t="s">
        <v>138</v>
      </c>
      <c r="E27" s="9">
        <f t="shared" ref="E27:E30" si="1">730-365</f>
        <v>365</v>
      </c>
      <c r="F27" s="9">
        <v>730</v>
      </c>
      <c r="G27" s="9">
        <v>320</v>
      </c>
      <c r="H27" s="44">
        <v>230</v>
      </c>
      <c r="I27" s="44">
        <v>20</v>
      </c>
      <c r="J27" s="113" t="s">
        <v>380</v>
      </c>
      <c r="K27" s="118" t="s">
        <v>396</v>
      </c>
    </row>
    <row r="28" s="48" customFormat="1" ht="42" customHeight="1" spans="1:11">
      <c r="A28" s="9" t="s">
        <v>397</v>
      </c>
      <c r="B28" s="9" t="s">
        <v>398</v>
      </c>
      <c r="C28" s="9" t="s">
        <v>69</v>
      </c>
      <c r="D28" s="9" t="s">
        <v>56</v>
      </c>
      <c r="E28" s="9">
        <f t="shared" si="1"/>
        <v>365</v>
      </c>
      <c r="F28" s="9">
        <v>730</v>
      </c>
      <c r="G28" s="9">
        <v>320</v>
      </c>
      <c r="H28" s="44">
        <v>222</v>
      </c>
      <c r="I28" s="44">
        <v>0</v>
      </c>
      <c r="J28" s="113" t="s">
        <v>399</v>
      </c>
      <c r="K28" s="118" t="s">
        <v>400</v>
      </c>
    </row>
    <row r="29" s="48" customFormat="1" ht="27" customHeight="1" spans="1:11">
      <c r="A29" s="9" t="s">
        <v>401</v>
      </c>
      <c r="B29" s="9" t="s">
        <v>402</v>
      </c>
      <c r="C29" s="9" t="s">
        <v>69</v>
      </c>
      <c r="D29" s="9" t="s">
        <v>56</v>
      </c>
      <c r="E29" s="9">
        <f t="shared" si="1"/>
        <v>365</v>
      </c>
      <c r="F29" s="9">
        <v>730</v>
      </c>
      <c r="G29" s="9">
        <v>320</v>
      </c>
      <c r="H29" s="44">
        <v>282</v>
      </c>
      <c r="I29" s="44">
        <v>0</v>
      </c>
      <c r="J29" s="113" t="s">
        <v>403</v>
      </c>
      <c r="K29" s="118" t="s">
        <v>404</v>
      </c>
    </row>
    <row r="30" s="48" customFormat="1" ht="27" customHeight="1" spans="1:11">
      <c r="A30" s="9" t="s">
        <v>405</v>
      </c>
      <c r="B30" s="9" t="s">
        <v>406</v>
      </c>
      <c r="C30" s="9" t="s">
        <v>69</v>
      </c>
      <c r="D30" s="9" t="s">
        <v>56</v>
      </c>
      <c r="E30" s="9">
        <f t="shared" si="1"/>
        <v>365</v>
      </c>
      <c r="F30" s="9">
        <v>730</v>
      </c>
      <c r="G30" s="119">
        <v>320</v>
      </c>
      <c r="H30" s="120">
        <v>200</v>
      </c>
      <c r="I30" s="120">
        <v>0</v>
      </c>
      <c r="J30" s="113" t="s">
        <v>407</v>
      </c>
      <c r="K30" s="118" t="s">
        <v>408</v>
      </c>
    </row>
    <row r="31" s="48" customFormat="1" ht="27" customHeight="1" spans="1:11">
      <c r="A31" s="30" t="s">
        <v>409</v>
      </c>
      <c r="B31" s="30" t="s">
        <v>410</v>
      </c>
      <c r="C31" s="30" t="s">
        <v>69</v>
      </c>
      <c r="D31" s="30" t="s">
        <v>56</v>
      </c>
      <c r="E31" s="30">
        <f>1414-365</f>
        <v>1049</v>
      </c>
      <c r="F31" s="30">
        <v>1414</v>
      </c>
      <c r="G31" s="119">
        <v>320</v>
      </c>
      <c r="H31" s="120">
        <v>390</v>
      </c>
      <c r="I31" s="120">
        <v>0</v>
      </c>
      <c r="J31" s="121" t="s">
        <v>411</v>
      </c>
      <c r="K31" s="122" t="s">
        <v>412</v>
      </c>
    </row>
    <row r="32" s="48" customFormat="1" ht="27" customHeight="1" spans="1:11">
      <c r="A32" s="9" t="s">
        <v>413</v>
      </c>
      <c r="B32" s="9" t="s">
        <v>414</v>
      </c>
      <c r="C32" s="9" t="s">
        <v>69</v>
      </c>
      <c r="D32" s="9" t="s">
        <v>56</v>
      </c>
      <c r="E32" s="9">
        <f t="shared" ref="E32:E35" si="2">730-365</f>
        <v>365</v>
      </c>
      <c r="F32" s="9">
        <v>730</v>
      </c>
      <c r="G32" s="119">
        <v>320</v>
      </c>
      <c r="H32" s="120">
        <v>550</v>
      </c>
      <c r="I32" s="120">
        <v>95</v>
      </c>
      <c r="J32" s="121" t="s">
        <v>415</v>
      </c>
      <c r="K32" s="118" t="s">
        <v>416</v>
      </c>
    </row>
    <row r="33" s="48" customFormat="1" ht="27" customHeight="1" spans="1:11">
      <c r="A33" s="119" t="s">
        <v>417</v>
      </c>
      <c r="B33" s="119" t="s">
        <v>418</v>
      </c>
      <c r="C33" s="119" t="s">
        <v>69</v>
      </c>
      <c r="D33" s="119" t="s">
        <v>56</v>
      </c>
      <c r="E33" s="119">
        <f t="shared" si="2"/>
        <v>365</v>
      </c>
      <c r="F33" s="9">
        <v>730</v>
      </c>
      <c r="G33" s="119">
        <v>320</v>
      </c>
      <c r="H33" s="120">
        <v>235</v>
      </c>
      <c r="I33" s="120">
        <v>10</v>
      </c>
      <c r="J33" s="121" t="s">
        <v>419</v>
      </c>
      <c r="K33" s="118" t="s">
        <v>420</v>
      </c>
    </row>
    <row r="34" s="48" customFormat="1" ht="27" customHeight="1" spans="1:11">
      <c r="A34" s="119" t="s">
        <v>421</v>
      </c>
      <c r="B34" s="119" t="s">
        <v>422</v>
      </c>
      <c r="C34" s="119" t="s">
        <v>69</v>
      </c>
      <c r="D34" s="119" t="s">
        <v>56</v>
      </c>
      <c r="E34" s="119">
        <f t="shared" si="2"/>
        <v>365</v>
      </c>
      <c r="F34" s="9">
        <v>730</v>
      </c>
      <c r="G34" s="119">
        <v>320</v>
      </c>
      <c r="H34" s="120">
        <v>619.8</v>
      </c>
      <c r="I34" s="120">
        <v>40.8</v>
      </c>
      <c r="J34" s="121" t="s">
        <v>419</v>
      </c>
      <c r="K34" s="118" t="s">
        <v>423</v>
      </c>
    </row>
    <row r="35" s="48" customFormat="1" ht="27" customHeight="1" spans="1:11">
      <c r="A35" s="119" t="s">
        <v>424</v>
      </c>
      <c r="B35" s="119" t="s">
        <v>425</v>
      </c>
      <c r="C35" s="119" t="s">
        <v>69</v>
      </c>
      <c r="D35" s="119" t="s">
        <v>56</v>
      </c>
      <c r="E35" s="119">
        <f t="shared" si="2"/>
        <v>365</v>
      </c>
      <c r="F35" s="9">
        <v>730</v>
      </c>
      <c r="G35" s="119">
        <v>320</v>
      </c>
      <c r="H35" s="120">
        <v>697.8</v>
      </c>
      <c r="I35" s="120">
        <v>40.8</v>
      </c>
      <c r="J35" s="121" t="s">
        <v>419</v>
      </c>
      <c r="K35" s="118" t="s">
        <v>426</v>
      </c>
    </row>
    <row r="36" spans="1:11">
      <c r="A36" s="16" t="s">
        <v>76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</row>
  </sheetData>
  <mergeCells count="15">
    <mergeCell ref="A1:K1"/>
    <mergeCell ref="A2:K2"/>
    <mergeCell ref="E3:I3"/>
    <mergeCell ref="H4:I4"/>
    <mergeCell ref="A36:K36"/>
    <mergeCell ref="A3:A5"/>
    <mergeCell ref="B3:B5"/>
    <mergeCell ref="C3:C5"/>
    <mergeCell ref="D3:D5"/>
    <mergeCell ref="D17:D18"/>
    <mergeCell ref="E4:E5"/>
    <mergeCell ref="F4:F5"/>
    <mergeCell ref="G4:G5"/>
    <mergeCell ref="J3:J5"/>
    <mergeCell ref="K3:K5"/>
  </mergeCells>
  <pageMargins left="0.0777777777777778" right="0.0777777777777778" top="0.0777777777777778" bottom="0.0777777777777778" header="0.0777777777777778" footer="0.0777777777777778"/>
  <pageSetup paperSize="9" orientation="landscape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workbookViewId="0">
      <selection activeCell="A34" sqref="$A34:$XFD34"/>
    </sheetView>
  </sheetViews>
  <sheetFormatPr defaultColWidth="8.925" defaultRowHeight="14.25"/>
  <cols>
    <col min="1" max="1" width="17" style="107" customWidth="1"/>
    <col min="2" max="2" width="13.3" style="107" customWidth="1"/>
    <col min="3" max="3" width="9" style="107"/>
    <col min="4" max="5" width="10.8" style="107" customWidth="1"/>
    <col min="6" max="9" width="9" style="107"/>
    <col min="10" max="10" width="17.1" style="107" customWidth="1"/>
    <col min="11" max="11" width="18.5" style="107" customWidth="1"/>
    <col min="12" max="25" width="9" style="107"/>
  </cols>
  <sheetData>
    <row r="1" ht="25.5" spans="1:1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108"/>
      <c r="K1" s="108"/>
    </row>
    <row r="2" spans="1:11">
      <c r="A2" s="37" t="s">
        <v>427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customFormat="1" ht="20.1" customHeight="1" spans="1:11">
      <c r="A3" s="5" t="s">
        <v>2</v>
      </c>
      <c r="B3" s="5" t="s">
        <v>3</v>
      </c>
      <c r="C3" s="5" t="s">
        <v>126</v>
      </c>
      <c r="D3" s="5" t="s">
        <v>5</v>
      </c>
      <c r="E3" s="6" t="s">
        <v>6</v>
      </c>
      <c r="F3" s="7"/>
      <c r="G3" s="7"/>
      <c r="H3" s="7"/>
      <c r="I3" s="8"/>
      <c r="J3" s="9" t="s">
        <v>7</v>
      </c>
      <c r="K3" s="10" t="s">
        <v>8</v>
      </c>
    </row>
    <row r="4" customFormat="1" ht="18.9" customHeight="1" spans="1:11">
      <c r="A4" s="5"/>
      <c r="B4" s="5"/>
      <c r="C4" s="5"/>
      <c r="D4" s="5"/>
      <c r="E4" s="11" t="s">
        <v>9</v>
      </c>
      <c r="F4" s="11" t="s">
        <v>10</v>
      </c>
      <c r="G4" s="5" t="s">
        <v>11</v>
      </c>
      <c r="H4" s="12" t="s">
        <v>12</v>
      </c>
      <c r="I4" s="12"/>
      <c r="J4" s="9"/>
      <c r="K4" s="10"/>
    </row>
    <row r="5" customFormat="1" ht="21" customHeight="1" spans="1:11">
      <c r="A5" s="5"/>
      <c r="B5" s="5"/>
      <c r="C5" s="5"/>
      <c r="D5" s="5"/>
      <c r="E5" s="13"/>
      <c r="F5" s="13"/>
      <c r="G5" s="5"/>
      <c r="H5" s="14" t="s">
        <v>13</v>
      </c>
      <c r="I5" s="14" t="s">
        <v>14</v>
      </c>
      <c r="J5" s="9"/>
      <c r="K5" s="10"/>
    </row>
    <row r="6" ht="28.05" customHeight="1" spans="1:11">
      <c r="A6" s="44" t="s">
        <v>428</v>
      </c>
      <c r="B6" s="44" t="s">
        <v>429</v>
      </c>
      <c r="C6" s="44" t="s">
        <v>17</v>
      </c>
      <c r="D6" s="44" t="s">
        <v>18</v>
      </c>
      <c r="E6" s="44">
        <v>0</v>
      </c>
      <c r="F6" s="44">
        <v>620</v>
      </c>
      <c r="G6" s="44">
        <v>320</v>
      </c>
      <c r="H6" s="43">
        <v>51</v>
      </c>
      <c r="I6" s="43">
        <v>51</v>
      </c>
      <c r="J6" s="45" t="s">
        <v>19</v>
      </c>
      <c r="K6" s="45" t="s">
        <v>19</v>
      </c>
    </row>
    <row r="7" ht="28.05" customHeight="1" spans="1:11">
      <c r="A7" s="44" t="s">
        <v>430</v>
      </c>
      <c r="B7" s="44" t="s">
        <v>431</v>
      </c>
      <c r="C7" s="44" t="s">
        <v>17</v>
      </c>
      <c r="D7" s="44" t="s">
        <v>18</v>
      </c>
      <c r="E7" s="44">
        <v>0</v>
      </c>
      <c r="F7" s="44">
        <v>620</v>
      </c>
      <c r="G7" s="44">
        <v>320</v>
      </c>
      <c r="H7" s="43">
        <v>51</v>
      </c>
      <c r="I7" s="43">
        <v>51</v>
      </c>
      <c r="J7" s="45" t="s">
        <v>19</v>
      </c>
      <c r="K7" s="45" t="s">
        <v>19</v>
      </c>
    </row>
    <row r="8" ht="28.05" customHeight="1" spans="1:11">
      <c r="A8" s="44" t="s">
        <v>432</v>
      </c>
      <c r="B8" s="44" t="s">
        <v>433</v>
      </c>
      <c r="C8" s="44" t="s">
        <v>17</v>
      </c>
      <c r="D8" s="44" t="s">
        <v>22</v>
      </c>
      <c r="E8" s="44">
        <v>0</v>
      </c>
      <c r="F8" s="44">
        <v>520</v>
      </c>
      <c r="G8" s="44">
        <v>320</v>
      </c>
      <c r="H8" s="43">
        <v>51</v>
      </c>
      <c r="I8" s="43">
        <v>51</v>
      </c>
      <c r="J8" s="45" t="s">
        <v>19</v>
      </c>
      <c r="K8" s="45" t="s">
        <v>19</v>
      </c>
    </row>
    <row r="9" ht="28.05" customHeight="1" spans="1:11">
      <c r="A9" s="44" t="s">
        <v>434</v>
      </c>
      <c r="B9" s="44" t="s">
        <v>435</v>
      </c>
      <c r="C9" s="44" t="s">
        <v>17</v>
      </c>
      <c r="D9" s="44" t="s">
        <v>22</v>
      </c>
      <c r="E9" s="44">
        <v>0</v>
      </c>
      <c r="F9" s="44">
        <v>520</v>
      </c>
      <c r="G9" s="44">
        <v>320</v>
      </c>
      <c r="H9" s="43">
        <v>51</v>
      </c>
      <c r="I9" s="43">
        <v>51</v>
      </c>
      <c r="J9" s="45" t="s">
        <v>19</v>
      </c>
      <c r="K9" s="45" t="s">
        <v>19</v>
      </c>
    </row>
    <row r="10" ht="28.05" customHeight="1" spans="1:11">
      <c r="A10" s="44" t="s">
        <v>436</v>
      </c>
      <c r="B10" s="44" t="s">
        <v>437</v>
      </c>
      <c r="C10" s="44" t="s">
        <v>17</v>
      </c>
      <c r="D10" s="44" t="s">
        <v>22</v>
      </c>
      <c r="E10" s="44">
        <v>0</v>
      </c>
      <c r="F10" s="44">
        <v>520</v>
      </c>
      <c r="G10" s="44">
        <v>320</v>
      </c>
      <c r="H10" s="43">
        <v>51</v>
      </c>
      <c r="I10" s="43">
        <v>51</v>
      </c>
      <c r="J10" s="45" t="s">
        <v>19</v>
      </c>
      <c r="K10" s="45" t="s">
        <v>19</v>
      </c>
    </row>
    <row r="11" ht="28.05" customHeight="1" spans="1:11">
      <c r="A11" s="44" t="s">
        <v>438</v>
      </c>
      <c r="B11" s="44" t="s">
        <v>439</v>
      </c>
      <c r="C11" s="44" t="s">
        <v>17</v>
      </c>
      <c r="D11" s="44" t="s">
        <v>33</v>
      </c>
      <c r="E11" s="44">
        <v>0</v>
      </c>
      <c r="F11" s="44">
        <v>430</v>
      </c>
      <c r="G11" s="44">
        <v>320</v>
      </c>
      <c r="H11" s="44">
        <v>51</v>
      </c>
      <c r="I11" s="44">
        <v>51</v>
      </c>
      <c r="J11" s="45" t="s">
        <v>19</v>
      </c>
      <c r="K11" s="45" t="s">
        <v>19</v>
      </c>
    </row>
    <row r="12" ht="28.05" customHeight="1" spans="1:11">
      <c r="A12" s="44" t="s">
        <v>440</v>
      </c>
      <c r="B12" s="44" t="s">
        <v>441</v>
      </c>
      <c r="C12" s="44" t="s">
        <v>17</v>
      </c>
      <c r="D12" s="44" t="s">
        <v>56</v>
      </c>
      <c r="E12" s="44">
        <v>0</v>
      </c>
      <c r="F12" s="44">
        <v>365</v>
      </c>
      <c r="G12" s="44">
        <v>320</v>
      </c>
      <c r="H12" s="43">
        <v>51</v>
      </c>
      <c r="I12" s="43">
        <v>51</v>
      </c>
      <c r="J12" s="45" t="s">
        <v>19</v>
      </c>
      <c r="K12" s="45" t="s">
        <v>19</v>
      </c>
    </row>
    <row r="13" ht="28.05" customHeight="1" spans="1:11">
      <c r="A13" s="44" t="s">
        <v>442</v>
      </c>
      <c r="B13" s="44" t="s">
        <v>443</v>
      </c>
      <c r="C13" s="44" t="s">
        <v>17</v>
      </c>
      <c r="D13" s="44" t="s">
        <v>33</v>
      </c>
      <c r="E13" s="44">
        <v>0</v>
      </c>
      <c r="F13" s="44">
        <v>430</v>
      </c>
      <c r="G13" s="44">
        <v>320</v>
      </c>
      <c r="H13" s="43">
        <v>51</v>
      </c>
      <c r="I13" s="43">
        <v>51</v>
      </c>
      <c r="J13" s="45" t="s">
        <v>19</v>
      </c>
      <c r="K13" s="45" t="s">
        <v>19</v>
      </c>
    </row>
    <row r="14" ht="28.05" customHeight="1" spans="1:11">
      <c r="A14" s="44" t="s">
        <v>444</v>
      </c>
      <c r="B14" s="44" t="s">
        <v>445</v>
      </c>
      <c r="C14" s="44" t="s">
        <v>17</v>
      </c>
      <c r="D14" s="44" t="s">
        <v>33</v>
      </c>
      <c r="E14" s="44">
        <v>0</v>
      </c>
      <c r="F14" s="44">
        <v>430</v>
      </c>
      <c r="G14" s="44">
        <v>320</v>
      </c>
      <c r="H14" s="43">
        <v>51</v>
      </c>
      <c r="I14" s="43">
        <v>51</v>
      </c>
      <c r="J14" s="45" t="s">
        <v>19</v>
      </c>
      <c r="K14" s="45" t="s">
        <v>19</v>
      </c>
    </row>
    <row r="15" ht="28.05" customHeight="1" spans="1:11">
      <c r="A15" s="44" t="s">
        <v>446</v>
      </c>
      <c r="B15" s="44" t="s">
        <v>447</v>
      </c>
      <c r="C15" s="44" t="s">
        <v>17</v>
      </c>
      <c r="D15" s="44" t="s">
        <v>33</v>
      </c>
      <c r="E15" s="44">
        <v>0</v>
      </c>
      <c r="F15" s="44">
        <v>430</v>
      </c>
      <c r="G15" s="44">
        <v>320</v>
      </c>
      <c r="H15" s="43">
        <v>51</v>
      </c>
      <c r="I15" s="43">
        <v>51</v>
      </c>
      <c r="J15" s="45" t="s">
        <v>19</v>
      </c>
      <c r="K15" s="45" t="s">
        <v>19</v>
      </c>
    </row>
    <row r="16" ht="28.05" customHeight="1" spans="1:11">
      <c r="A16" s="44" t="s">
        <v>448</v>
      </c>
      <c r="B16" s="44" t="s">
        <v>449</v>
      </c>
      <c r="C16" s="44" t="s">
        <v>51</v>
      </c>
      <c r="D16" s="44" t="s">
        <v>138</v>
      </c>
      <c r="E16" s="44">
        <f>420-365</f>
        <v>55</v>
      </c>
      <c r="F16" s="44">
        <v>420</v>
      </c>
      <c r="G16" s="44">
        <v>230</v>
      </c>
      <c r="H16" s="44">
        <v>336</v>
      </c>
      <c r="I16" s="44">
        <v>56</v>
      </c>
      <c r="J16" s="44" t="s">
        <v>450</v>
      </c>
      <c r="K16" s="109" t="s">
        <v>451</v>
      </c>
    </row>
    <row r="17" ht="28.05" customHeight="1" spans="1:11">
      <c r="A17" s="44" t="s">
        <v>452</v>
      </c>
      <c r="B17" s="44" t="s">
        <v>453</v>
      </c>
      <c r="C17" s="44" t="s">
        <v>69</v>
      </c>
      <c r="D17" s="44" t="s">
        <v>56</v>
      </c>
      <c r="E17" s="44">
        <f>730-365</f>
        <v>365</v>
      </c>
      <c r="F17" s="44">
        <v>730</v>
      </c>
      <c r="G17" s="44">
        <v>320</v>
      </c>
      <c r="H17" s="44">
        <v>250</v>
      </c>
      <c r="I17" s="44">
        <v>0</v>
      </c>
      <c r="J17" s="44" t="s">
        <v>454</v>
      </c>
      <c r="K17" s="109" t="s">
        <v>455</v>
      </c>
    </row>
    <row r="18" ht="28.05" customHeight="1" spans="1:11">
      <c r="A18" s="44" t="s">
        <v>456</v>
      </c>
      <c r="B18" s="44" t="s">
        <v>457</v>
      </c>
      <c r="C18" s="44" t="s">
        <v>69</v>
      </c>
      <c r="D18" s="44" t="s">
        <v>56</v>
      </c>
      <c r="E18" s="44">
        <f>730-365</f>
        <v>365</v>
      </c>
      <c r="F18" s="44">
        <v>730</v>
      </c>
      <c r="G18" s="44">
        <v>320</v>
      </c>
      <c r="H18" s="44">
        <v>300</v>
      </c>
      <c r="I18" s="44">
        <v>66</v>
      </c>
      <c r="J18" s="44" t="s">
        <v>458</v>
      </c>
      <c r="K18" s="109" t="s">
        <v>459</v>
      </c>
    </row>
    <row r="19" ht="28.05" customHeight="1" spans="1:11">
      <c r="A19" s="44" t="s">
        <v>460</v>
      </c>
      <c r="B19" s="44" t="s">
        <v>461</v>
      </c>
      <c r="C19" s="44" t="s">
        <v>69</v>
      </c>
      <c r="D19" s="44" t="s">
        <v>56</v>
      </c>
      <c r="E19" s="44">
        <f>650-365</f>
        <v>285</v>
      </c>
      <c r="F19" s="44">
        <v>650</v>
      </c>
      <c r="G19" s="44">
        <v>220</v>
      </c>
      <c r="H19" s="44">
        <v>30</v>
      </c>
      <c r="I19" s="44">
        <v>30</v>
      </c>
      <c r="J19" s="44" t="s">
        <v>462</v>
      </c>
      <c r="K19" s="109" t="s">
        <v>463</v>
      </c>
    </row>
    <row r="20" ht="28.05" customHeight="1" spans="1:11">
      <c r="A20" s="44" t="s">
        <v>464</v>
      </c>
      <c r="B20" s="44" t="s">
        <v>465</v>
      </c>
      <c r="C20" s="44" t="s">
        <v>69</v>
      </c>
      <c r="D20" s="44" t="s">
        <v>56</v>
      </c>
      <c r="E20" s="44">
        <f>1034-365</f>
        <v>669</v>
      </c>
      <c r="F20" s="44">
        <v>1034</v>
      </c>
      <c r="G20" s="44">
        <v>286</v>
      </c>
      <c r="H20" s="44">
        <v>250</v>
      </c>
      <c r="I20" s="44">
        <v>0</v>
      </c>
      <c r="J20" s="44" t="s">
        <v>466</v>
      </c>
      <c r="K20" s="44" t="s">
        <v>467</v>
      </c>
    </row>
    <row r="21" ht="28.05" customHeight="1" spans="1:11">
      <c r="A21" s="44" t="s">
        <v>468</v>
      </c>
      <c r="B21" s="44" t="s">
        <v>469</v>
      </c>
      <c r="C21" s="44" t="s">
        <v>69</v>
      </c>
      <c r="D21" s="44" t="s">
        <v>56</v>
      </c>
      <c r="E21" s="44">
        <f>610-365</f>
        <v>245</v>
      </c>
      <c r="F21" s="44">
        <v>610</v>
      </c>
      <c r="G21" s="44">
        <v>300</v>
      </c>
      <c r="H21" s="44">
        <v>201</v>
      </c>
      <c r="I21" s="44">
        <v>51</v>
      </c>
      <c r="J21" s="44" t="s">
        <v>470</v>
      </c>
      <c r="K21" s="109" t="s">
        <v>471</v>
      </c>
    </row>
    <row r="22" ht="28.05" customHeight="1" spans="1:11">
      <c r="A22" s="44" t="s">
        <v>472</v>
      </c>
      <c r="B22" s="44" t="s">
        <v>473</v>
      </c>
      <c r="C22" s="44" t="s">
        <v>69</v>
      </c>
      <c r="D22" s="44" t="s">
        <v>56</v>
      </c>
      <c r="E22" s="44">
        <f>600-365</f>
        <v>235</v>
      </c>
      <c r="F22" s="44">
        <v>600</v>
      </c>
      <c r="G22" s="44">
        <v>320</v>
      </c>
      <c r="H22" s="44">
        <v>250</v>
      </c>
      <c r="I22" s="44">
        <v>0</v>
      </c>
      <c r="J22" s="44" t="s">
        <v>474</v>
      </c>
      <c r="K22" s="109" t="s">
        <v>475</v>
      </c>
    </row>
    <row r="23" ht="28.05" customHeight="1" spans="1:11">
      <c r="A23" s="44" t="s">
        <v>476</v>
      </c>
      <c r="B23" s="44" t="s">
        <v>477</v>
      </c>
      <c r="C23" s="44" t="s">
        <v>69</v>
      </c>
      <c r="D23" s="44" t="s">
        <v>138</v>
      </c>
      <c r="E23" s="44">
        <f>500-365</f>
        <v>135</v>
      </c>
      <c r="F23" s="44">
        <v>500</v>
      </c>
      <c r="G23" s="44">
        <v>260</v>
      </c>
      <c r="H23" s="44">
        <v>105</v>
      </c>
      <c r="I23" s="44">
        <v>5</v>
      </c>
      <c r="J23" s="44" t="s">
        <v>478</v>
      </c>
      <c r="K23" s="109" t="s">
        <v>479</v>
      </c>
    </row>
    <row r="24" ht="28.05" customHeight="1" spans="1:11">
      <c r="A24" s="44" t="s">
        <v>480</v>
      </c>
      <c r="B24" s="44" t="s">
        <v>481</v>
      </c>
      <c r="C24" s="44" t="s">
        <v>69</v>
      </c>
      <c r="D24" s="44" t="s">
        <v>56</v>
      </c>
      <c r="E24" s="44">
        <f>670-365</f>
        <v>305</v>
      </c>
      <c r="F24" s="44">
        <v>670</v>
      </c>
      <c r="G24" s="44">
        <v>240</v>
      </c>
      <c r="H24" s="44">
        <v>300</v>
      </c>
      <c r="I24" s="44">
        <v>20</v>
      </c>
      <c r="J24" s="44" t="s">
        <v>482</v>
      </c>
      <c r="K24" s="109" t="s">
        <v>483</v>
      </c>
    </row>
    <row r="25" ht="28.05" customHeight="1" spans="1:11">
      <c r="A25" s="44" t="s">
        <v>484</v>
      </c>
      <c r="B25" s="44" t="s">
        <v>485</v>
      </c>
      <c r="C25" s="44" t="s">
        <v>69</v>
      </c>
      <c r="D25" s="44" t="s">
        <v>56</v>
      </c>
      <c r="E25" s="44">
        <f>670-365</f>
        <v>305</v>
      </c>
      <c r="F25" s="44">
        <v>670</v>
      </c>
      <c r="G25" s="44">
        <v>240</v>
      </c>
      <c r="H25" s="44">
        <v>300</v>
      </c>
      <c r="I25" s="44">
        <v>20</v>
      </c>
      <c r="J25" s="44" t="s">
        <v>486</v>
      </c>
      <c r="K25" s="109" t="s">
        <v>487</v>
      </c>
    </row>
    <row r="26" ht="28.05" customHeight="1" spans="1:11">
      <c r="A26" s="44" t="s">
        <v>488</v>
      </c>
      <c r="B26" s="44" t="s">
        <v>489</v>
      </c>
      <c r="C26" s="44" t="s">
        <v>69</v>
      </c>
      <c r="D26" s="44" t="s">
        <v>56</v>
      </c>
      <c r="E26" s="44">
        <f>696-365</f>
        <v>331</v>
      </c>
      <c r="F26" s="44">
        <v>696</v>
      </c>
      <c r="G26" s="44">
        <v>320</v>
      </c>
      <c r="H26" s="44">
        <v>230</v>
      </c>
      <c r="I26" s="44">
        <v>0</v>
      </c>
      <c r="J26" s="44" t="s">
        <v>490</v>
      </c>
      <c r="K26" s="109" t="s">
        <v>491</v>
      </c>
    </row>
    <row r="27" ht="28.05" customHeight="1" spans="1:11">
      <c r="A27" s="44" t="s">
        <v>492</v>
      </c>
      <c r="B27" s="44" t="s">
        <v>493</v>
      </c>
      <c r="C27" s="44" t="s">
        <v>69</v>
      </c>
      <c r="D27" s="44" t="s">
        <v>56</v>
      </c>
      <c r="E27" s="44">
        <f>560-365</f>
        <v>195</v>
      </c>
      <c r="F27" s="44">
        <v>560</v>
      </c>
      <c r="G27" s="44">
        <v>285</v>
      </c>
      <c r="H27" s="44">
        <v>295</v>
      </c>
      <c r="I27" s="44">
        <v>50</v>
      </c>
      <c r="J27" s="44" t="s">
        <v>494</v>
      </c>
      <c r="K27" s="109" t="s">
        <v>495</v>
      </c>
    </row>
    <row r="28" ht="28.05" customHeight="1" spans="1:11">
      <c r="A28" s="44" t="s">
        <v>496</v>
      </c>
      <c r="B28" s="44" t="s">
        <v>497</v>
      </c>
      <c r="C28" s="44" t="s">
        <v>69</v>
      </c>
      <c r="D28" s="44" t="s">
        <v>33</v>
      </c>
      <c r="E28" s="44">
        <f>860-430</f>
        <v>430</v>
      </c>
      <c r="F28" s="44">
        <v>860</v>
      </c>
      <c r="G28" s="44">
        <v>320</v>
      </c>
      <c r="H28" s="44">
        <v>250</v>
      </c>
      <c r="I28" s="44">
        <v>0</v>
      </c>
      <c r="J28" s="44" t="s">
        <v>498</v>
      </c>
      <c r="K28" s="109" t="s">
        <v>499</v>
      </c>
    </row>
    <row r="29" ht="28.05" customHeight="1" spans="1:11">
      <c r="A29" s="110" t="s">
        <v>500</v>
      </c>
      <c r="B29" s="110" t="s">
        <v>501</v>
      </c>
      <c r="C29" s="110" t="s">
        <v>69</v>
      </c>
      <c r="D29" s="110" t="s">
        <v>56</v>
      </c>
      <c r="E29" s="44">
        <f>1821-365</f>
        <v>1456</v>
      </c>
      <c r="F29" s="44" t="s">
        <v>502</v>
      </c>
      <c r="G29" s="44">
        <v>480</v>
      </c>
      <c r="H29" s="44">
        <v>481</v>
      </c>
      <c r="I29" s="44">
        <v>51</v>
      </c>
      <c r="J29" s="44" t="s">
        <v>503</v>
      </c>
      <c r="K29" s="109" t="s">
        <v>504</v>
      </c>
    </row>
    <row r="30" ht="28.05" customHeight="1" spans="1:11">
      <c r="A30" s="111"/>
      <c r="B30" s="111"/>
      <c r="C30" s="111"/>
      <c r="D30" s="111"/>
      <c r="E30" s="44">
        <f>4043-365</f>
        <v>3678</v>
      </c>
      <c r="F30" s="44" t="s">
        <v>505</v>
      </c>
      <c r="G30" s="44">
        <v>480</v>
      </c>
      <c r="H30" s="44">
        <v>481</v>
      </c>
      <c r="I30" s="44">
        <v>51</v>
      </c>
      <c r="J30" s="44" t="s">
        <v>503</v>
      </c>
      <c r="K30" s="109" t="s">
        <v>504</v>
      </c>
    </row>
    <row r="31" ht="28.05" customHeight="1" spans="1:11">
      <c r="A31" s="44" t="s">
        <v>506</v>
      </c>
      <c r="B31" s="44" t="s">
        <v>507</v>
      </c>
      <c r="C31" s="44" t="s">
        <v>69</v>
      </c>
      <c r="D31" s="44" t="s">
        <v>56</v>
      </c>
      <c r="E31" s="44">
        <f>700-365</f>
        <v>335</v>
      </c>
      <c r="F31" s="44">
        <v>700</v>
      </c>
      <c r="G31" s="44">
        <v>220</v>
      </c>
      <c r="H31" s="44">
        <v>30</v>
      </c>
      <c r="I31" s="44">
        <v>30</v>
      </c>
      <c r="J31" s="44" t="s">
        <v>216</v>
      </c>
      <c r="K31" s="109" t="s">
        <v>508</v>
      </c>
    </row>
    <row r="32" ht="28.05" customHeight="1" spans="1:11">
      <c r="A32" s="44" t="s">
        <v>509</v>
      </c>
      <c r="B32" s="44" t="s">
        <v>510</v>
      </c>
      <c r="C32" s="44" t="s">
        <v>69</v>
      </c>
      <c r="D32" s="44" t="s">
        <v>56</v>
      </c>
      <c r="E32" s="44">
        <f>1320-365</f>
        <v>955</v>
      </c>
      <c r="F32" s="44">
        <v>1320</v>
      </c>
      <c r="G32" s="44">
        <v>320</v>
      </c>
      <c r="H32" s="44">
        <v>200</v>
      </c>
      <c r="I32" s="44">
        <v>0</v>
      </c>
      <c r="J32" s="44" t="s">
        <v>511</v>
      </c>
      <c r="K32" s="109" t="s">
        <v>512</v>
      </c>
    </row>
    <row r="33" ht="28.05" customHeight="1" spans="1:11">
      <c r="A33" s="44" t="s">
        <v>513</v>
      </c>
      <c r="B33" s="44" t="s">
        <v>514</v>
      </c>
      <c r="C33" s="44" t="s">
        <v>515</v>
      </c>
      <c r="D33" s="44" t="s">
        <v>56</v>
      </c>
      <c r="E33" s="44">
        <f>420-365</f>
        <v>55</v>
      </c>
      <c r="F33" s="44">
        <v>420</v>
      </c>
      <c r="G33" s="44">
        <v>0</v>
      </c>
      <c r="H33" s="44">
        <v>51</v>
      </c>
      <c r="I33" s="44">
        <v>51</v>
      </c>
      <c r="J33" s="44" t="s">
        <v>19</v>
      </c>
      <c r="K33" s="45" t="s">
        <v>19</v>
      </c>
    </row>
    <row r="34" customFormat="1" spans="1:11">
      <c r="A34" s="16" t="s">
        <v>76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</row>
  </sheetData>
  <mergeCells count="18">
    <mergeCell ref="A1:K1"/>
    <mergeCell ref="A2:K2"/>
    <mergeCell ref="E3:I3"/>
    <mergeCell ref="H4:I4"/>
    <mergeCell ref="A34:K34"/>
    <mergeCell ref="A3:A5"/>
    <mergeCell ref="A29:A30"/>
    <mergeCell ref="B3:B5"/>
    <mergeCell ref="B29:B30"/>
    <mergeCell ref="C3:C5"/>
    <mergeCell ref="C29:C30"/>
    <mergeCell ref="D3:D5"/>
    <mergeCell ref="D29:D30"/>
    <mergeCell ref="E4:E5"/>
    <mergeCell ref="F4:F5"/>
    <mergeCell ref="G4:G5"/>
    <mergeCell ref="J3:J5"/>
    <mergeCell ref="K3:K5"/>
  </mergeCells>
  <printOptions horizontalCentered="1"/>
  <pageMargins left="0.0777777777777778" right="0.0777777777777778" top="0.0777777777777778" bottom="0.0777777777777778" header="0.0777777777777778" footer="0.0777777777777778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青阳</vt:lpstr>
      <vt:lpstr>梅岭</vt:lpstr>
      <vt:lpstr>西园</vt:lpstr>
      <vt:lpstr>罗山</vt:lpstr>
      <vt:lpstr>灵源</vt:lpstr>
      <vt:lpstr>新塘</vt:lpstr>
      <vt:lpstr>陈埭</vt:lpstr>
      <vt:lpstr>池店</vt:lpstr>
      <vt:lpstr>安海</vt:lpstr>
      <vt:lpstr>磁灶</vt:lpstr>
      <vt:lpstr>内坑</vt:lpstr>
      <vt:lpstr>紫帽</vt:lpstr>
      <vt:lpstr>东石</vt:lpstr>
      <vt:lpstr>永和</vt:lpstr>
      <vt:lpstr>英林</vt:lpstr>
      <vt:lpstr>金井</vt:lpstr>
      <vt:lpstr>龙湖</vt:lpstr>
      <vt:lpstr>深沪</vt:lpstr>
      <vt:lpstr>西滨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JJROPEOK</cp:lastModifiedBy>
  <dcterms:created xsi:type="dcterms:W3CDTF">2026-02-12T10:54:00Z</dcterms:created>
  <dcterms:modified xsi:type="dcterms:W3CDTF">2026-07-03T09:10:42Z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3D46D58BEEFA1928D6BBA269D20EB736</vt:lpwstr>
  </property>
  <property fmtid="{D5CDD505-2E9C-101B-9397-08002B2CF9AE}" pid="4" name="KSOProductBuildVer">
    <vt:lpwstr>2052-12.1.2.24730</vt:lpwstr>
  </property>
  <property fmtid="{D5CDD505-2E9C-101B-9397-08002B2CF9AE}" pid="5" name="CalculationRule">
    <vt:i4>0</vt:i4>
  </property>
</Properties>
</file>